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3" firstSheet="12" activeTab="18"/>
  </bookViews>
  <sheets>
    <sheet name="校验" sheetId="20" state="hidden" r:id="rId1"/>
    <sheet name="1.财务收支预算总表" sheetId="1" r:id="rId2"/>
    <sheet name="2.部门收入预算表" sheetId="2" r:id="rId3"/>
    <sheet name="3.部门支出预算表" sheetId="3" r:id="rId4"/>
    <sheet name="4.财政拨款收支预算总表" sheetId="4" r:id="rId5"/>
    <sheet name="5.一般公共预算支出预算表（按功能科目分类）" sheetId="5" r:id="rId6"/>
    <sheet name="6.财政拨款支出明细表（按经济科目分类）" sheetId="17" r:id="rId7"/>
    <sheet name="7.一般公共预算“三公”经费支出预算表" sheetId="6" r:id="rId8"/>
    <sheet name="8.基本支出预算表" sheetId="7" r:id="rId9"/>
    <sheet name="9.项目支出预算表" sheetId="8" r:id="rId10"/>
    <sheet name="10.项目支出绩效目标表" sheetId="9" r:id="rId11"/>
    <sheet name="11.项目支出绩效目标表（另文下达）" sheetId="10" r:id="rId12"/>
    <sheet name="12.政府性基金预算支出预算表" sheetId="11" r:id="rId13"/>
    <sheet name="13.国有资本经营预算支出表" sheetId="18" r:id="rId14"/>
    <sheet name="14.部门政府采购预算表" sheetId="12" r:id="rId15"/>
    <sheet name="15.部门政府购买服务预算表" sheetId="13" r:id="rId16"/>
    <sheet name="16.区对下转移支付预算表" sheetId="14" r:id="rId17"/>
    <sheet name="17.区对下转移支付绩效目标表" sheetId="15" r:id="rId18"/>
    <sheet name="18.新增资产配置表" sheetId="16" r:id="rId19"/>
  </sheets>
  <definedNames>
    <definedName name="_xlnm._FilterDatabase" localSheetId="6" hidden="1">'6.财政拨款支出明细表（按经济科目分类）'!$A$6:$W$114</definedName>
    <definedName name="_xlnm.Print_Titles" localSheetId="18">'18.新增资产配置表'!$1:$6</definedName>
    <definedName name="_xlnm.Print_Titles" localSheetId="4">'4.财政拨款收支预算总表'!$1:$6</definedName>
    <definedName name="_xlnm.Print_Titles" localSheetId="6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<sst xmlns="http://schemas.openxmlformats.org/spreadsheetml/2006/main" count="1381" uniqueCount="609">
  <si>
    <t>收支</t>
  </si>
  <si>
    <t>上下</t>
  </si>
  <si>
    <t>表间平行</t>
  </si>
  <si>
    <t>表1</t>
  </si>
  <si>
    <t>表2</t>
  </si>
  <si>
    <t>表3</t>
  </si>
  <si>
    <t>表4</t>
  </si>
  <si>
    <t>表5</t>
  </si>
  <si>
    <t>表6</t>
  </si>
  <si>
    <t>表7</t>
  </si>
  <si>
    <t>表8</t>
  </si>
  <si>
    <t>表9</t>
  </si>
  <si>
    <t>表12</t>
  </si>
  <si>
    <t>表13</t>
  </si>
  <si>
    <t>财务总收入</t>
  </si>
  <si>
    <t>本年收入</t>
  </si>
  <si>
    <t>财政拨款收入</t>
  </si>
  <si>
    <t>一般公共预算</t>
  </si>
  <si>
    <t>1.本级财力安排</t>
  </si>
  <si>
    <t>2.专项收入安排</t>
  </si>
  <si>
    <t>3.执法办案补助</t>
  </si>
  <si>
    <t>4.收费成本补助</t>
  </si>
  <si>
    <t>5.国有资源（资产）有偿使用补助</t>
  </si>
  <si>
    <t>6.上级补助</t>
  </si>
  <si>
    <t>政府性基金预算</t>
  </si>
  <si>
    <t>2.上级补助</t>
  </si>
  <si>
    <t>3.专项债券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</si>
  <si>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</si>
  <si>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</si>
  <si>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</si>
  <si>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</si>
  <si>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</si>
  <si>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</si>
  <si>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</si>
  <si>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上年结转结余</t>
  </si>
  <si>
    <t>财政拨款结转结余</t>
  </si>
  <si>
    <t>单位资金</t>
  </si>
  <si>
    <t>预算总支出</t>
  </si>
  <si>
    <t>基本支出</t>
  </si>
  <si>
    <t>项目支出</t>
  </si>
  <si>
    <t>财政拨款安排支出</t>
  </si>
  <si>
    <t>一般公共预算支出</t>
  </si>
  <si>
    <t>人员经费</t>
  </si>
  <si>
    <t>公用经费</t>
  </si>
  <si>
    <t>本次下达</t>
  </si>
  <si>
    <t>另文下达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</si>
  <si>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</si>
  <si>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</si>
  <si>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</si>
  <si>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</si>
  <si>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</si>
  <si>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</si>
  <si>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政府性基金预算支出</t>
  </si>
  <si>
    <t>国有资本经营预算支出</t>
  </si>
  <si>
    <t>事业支出</t>
  </si>
  <si>
    <t>事业单位经营支出</t>
  </si>
  <si>
    <t>上级补助支出</t>
  </si>
  <si>
    <t>附属单位上缴支出</t>
  </si>
  <si>
    <t>其他支出</t>
  </si>
  <si>
    <t>年终结转结余</t>
  </si>
  <si>
    <t>财政拨款</t>
  </si>
  <si>
    <t>一般公共预算“三公”经费</t>
  </si>
  <si>
    <t>因公出国（境）费</t>
  </si>
  <si>
    <t>公务接待费</t>
  </si>
  <si>
    <t>公务用车购置及运行费</t>
  </si>
  <si>
    <t>公务用车购置费</t>
  </si>
  <si>
    <t>公务用车运行费</t>
  </si>
  <si>
    <t>机关运行经费</t>
  </si>
  <si>
    <t>分项合计</t>
  </si>
  <si>
    <t>本年支出</t>
  </si>
  <si>
    <t>政府预算经济分类</t>
  </si>
  <si>
    <t>1.财务收支预算总表</t>
  </si>
  <si>
    <t>单位名称：曲靖市麒麟区人民政府扶贫开发办公室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</si>
  <si>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</si>
  <si>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</si>
  <si>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</si>
  <si>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</si>
  <si>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</si>
  <si>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</si>
  <si>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</si>
  <si>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</si>
  <si>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</si>
  <si>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</si>
  <si>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</si>
  <si>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</si>
  <si>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</si>
  <si>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</si>
  <si>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</si>
  <si>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</si>
  <si>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</si>
  <si>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</si>
  <si>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</si>
  <si>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</si>
  <si>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</si>
  <si>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</si>
  <si>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</si>
  <si>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</si>
  <si>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</si>
  <si>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</si>
  <si>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</si>
  <si>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</si>
  <si>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</si>
  <si>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</si>
  <si>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</si>
  <si>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</si>
  <si>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</si>
  <si>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</si>
  <si>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</si>
  <si>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</si>
  <si>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</si>
  <si>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</si>
  <si>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</si>
  <si>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</si>
  <si>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</si>
  <si>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</si>
  <si>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</si>
  <si>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</si>
  <si>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</si>
  <si>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</si>
  <si>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</si>
  <si>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</si>
  <si>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小计</t>
  </si>
  <si>
    <t>285</t>
  </si>
  <si>
    <t>曲靖市麒麟区人民政府扶贫开发办公室</t>
  </si>
  <si>
    <t>285001</t>
  </si>
  <si>
    <t xml:space="preserve">  曲靖市麒麟区人民政府扶贫开发办公室</t>
  </si>
  <si>
    <t>3.部门支出预算表</t>
  </si>
  <si>
    <t>功能科目编码</t>
  </si>
  <si>
    <t>功能科目名称</t>
  </si>
  <si>
    <t>财政专户管理的支出</t>
  </si>
  <si>
    <t>其中：财政拨款</t>
  </si>
  <si>
    <t>事业单位
经营支出</t>
  </si>
  <si>
    <t>附属单位补助支出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</si>
  <si>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</si>
  <si>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</si>
  <si>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</si>
  <si>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</si>
  <si>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</si>
  <si>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</si>
  <si>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</si>
  <si>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</si>
  <si>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</si>
  <si>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</si>
  <si>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</si>
  <si>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</si>
  <si>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</si>
  <si>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</si>
  <si>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</si>
  <si>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</si>
  <si>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</si>
  <si>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</si>
  <si>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</si>
  <si>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</si>
  <si>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213</t>
  </si>
  <si>
    <t>农林水支出</t>
  </si>
  <si>
    <t>21305</t>
  </si>
  <si>
    <t xml:space="preserve">  扶贫</t>
  </si>
  <si>
    <t>2130501</t>
  </si>
  <si>
    <t xml:space="preserve">    行政运行</t>
  </si>
  <si>
    <t>2130599</t>
  </si>
  <si>
    <t xml:space="preserve">    其他扶贫支出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</si>
  <si>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</si>
  <si>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</si>
  <si>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</si>
  <si>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</si>
  <si>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</si>
  <si>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</si>
  <si>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</si>
  <si>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</si>
  <si>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</si>
  <si>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</si>
  <si>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</si>
  <si>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</si>
  <si>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</si>
  <si>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</si>
  <si>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</si>
  <si>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</si>
  <si>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</si>
  <si>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</si>
  <si>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</si>
  <si>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</si>
  <si>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</si>
  <si>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</si>
  <si>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</si>
  <si>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</si>
  <si>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</si>
  <si>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</si>
  <si>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</si>
  <si>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</si>
  <si>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</si>
  <si>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</si>
  <si>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</si>
  <si>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</si>
  <si>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</si>
  <si>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</si>
  <si>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</si>
  <si>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</si>
  <si>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</si>
  <si>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</si>
  <si>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</si>
  <si>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</si>
  <si>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</si>
  <si>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</si>
  <si>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</si>
  <si>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</si>
  <si>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</si>
  <si>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</si>
  <si>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</si>
  <si>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</si>
  <si>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</si>
  <si>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</si>
  <si>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</si>
  <si>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</si>
  <si>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</si>
  <si>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</si>
  <si>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</si>
  <si>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</si>
  <si>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</si>
  <si>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</si>
  <si>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</si>
  <si>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</si>
  <si>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</si>
  <si>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</si>
  <si>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</si>
  <si>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</si>
  <si>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</si>
  <si>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</si>
  <si>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</si>
  <si>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</si>
  <si>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</si>
  <si>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</si>
  <si>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</si>
  <si>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</si>
  <si>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</si>
  <si>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</si>
  <si>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</si>
  <si>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</si>
  <si>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</si>
  <si>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</si>
  <si>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</si>
  <si>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</si>
  <si>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</si>
  <si>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</si>
  <si>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</si>
  <si>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</si>
  <si>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</si>
  <si>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</si>
  <si>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</si>
  <si>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</si>
  <si>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</si>
  <si>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</si>
  <si>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</si>
  <si>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</si>
  <si>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</si>
  <si>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</si>
  <si>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</si>
  <si>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</si>
  <si>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</si>
  <si>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</si>
  <si>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</si>
  <si>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</si>
  <si>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</si>
  <si>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</si>
  <si>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</si>
  <si>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</si>
  <si>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</si>
  <si>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</si>
  <si>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</si>
  <si>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</si>
  <si>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</si>
  <si>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</si>
  <si>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</si>
  <si>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</si>
  <si>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</si>
  <si>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</si>
  <si>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</si>
  <si>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</si>
  <si>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</si>
  <si>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</si>
  <si>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</si>
  <si>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</si>
  <si>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</si>
  <si>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</si>
  <si>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</si>
  <si>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</si>
  <si>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</si>
  <si>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</si>
  <si>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</si>
  <si>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</si>
  <si>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</si>
  <si>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</si>
  <si>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</si>
  <si>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</si>
  <si>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</si>
  <si>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</si>
  <si>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</si>
  <si>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</si>
  <si>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</si>
  <si>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</si>
  <si>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</si>
  <si>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</si>
  <si>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</si>
  <si>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</si>
  <si>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</si>
  <si>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</si>
  <si>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</si>
  <si>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</si>
  <si>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</si>
  <si>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</si>
  <si>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</si>
  <si>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</si>
  <si>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</si>
  <si>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</si>
  <si>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</si>
  <si>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</si>
  <si>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</si>
  <si>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</si>
  <si>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</si>
  <si>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</si>
  <si>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</si>
  <si>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</si>
  <si>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</si>
  <si>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</si>
  <si>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</si>
  <si>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</si>
  <si>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</si>
  <si>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</si>
  <si>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</si>
  <si>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</si>
  <si>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</si>
  <si>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</si>
  <si>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</si>
  <si>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</si>
  <si>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</si>
  <si>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</si>
  <si>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</si>
  <si>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</si>
  <si>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</si>
  <si>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</si>
  <si>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</si>
  <si>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</si>
  <si>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</si>
  <si>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</si>
  <si>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</si>
  <si>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</si>
  <si>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</si>
  <si>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</si>
  <si>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</si>
  <si>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</si>
  <si>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</si>
  <si>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</si>
  <si>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</si>
  <si>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</si>
  <si>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</si>
  <si>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</si>
  <si>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</si>
  <si>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</si>
  <si>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</si>
  <si>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</si>
  <si>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</si>
  <si>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</si>
  <si>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</si>
  <si>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</si>
  <si>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</si>
  <si>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</si>
  <si>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</si>
  <si>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</si>
  <si>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</si>
  <si>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</si>
  <si>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</si>
  <si>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</si>
  <si>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</si>
  <si>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</si>
  <si>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</si>
  <si>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</si>
  <si>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</si>
  <si>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</si>
  <si>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</si>
  <si>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</si>
  <si>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</si>
  <si>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</si>
  <si>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</si>
  <si>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</si>
  <si>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</si>
  <si>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</si>
  <si>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</si>
  <si>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</si>
  <si>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</si>
  <si>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</si>
  <si>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</si>
  <si>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</si>
  <si>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</si>
  <si>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</si>
  <si>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</si>
  <si>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</si>
  <si>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</si>
  <si>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</si>
  <si>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</si>
  <si>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</si>
  <si>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</si>
  <si>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</si>
  <si>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</si>
  <si>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</si>
  <si>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</si>
  <si>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</si>
  <si>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</si>
  <si>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</si>
  <si>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</si>
  <si>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</si>
  <si>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</si>
  <si>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</si>
  <si>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</si>
  <si>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</si>
  <si>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</si>
  <si>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</si>
  <si>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</si>
  <si>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</si>
  <si>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</si>
  <si>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</si>
  <si>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</si>
  <si>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</si>
  <si>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</si>
  <si>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</si>
  <si>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</si>
  <si>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</si>
  <si>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</si>
  <si>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</si>
  <si>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</si>
  <si>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</si>
  <si>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</si>
  <si>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</si>
  <si>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</si>
  <si>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</si>
  <si>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</si>
  <si>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</si>
  <si>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</si>
  <si>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其中：转隶人员公用经费</t>
  </si>
  <si>
    <t>530302210000000002654</t>
  </si>
  <si>
    <t>行政人员支出工资</t>
  </si>
  <si>
    <t>行政运行</t>
  </si>
  <si>
    <t>30101</t>
  </si>
  <si>
    <t>2130502</t>
  </si>
  <si>
    <t>30102</t>
  </si>
  <si>
    <t>2130503</t>
  </si>
  <si>
    <t>30103</t>
  </si>
  <si>
    <t>2130504</t>
  </si>
  <si>
    <t>30107</t>
  </si>
  <si>
    <t>530302210000000002656</t>
  </si>
  <si>
    <t>机关事业单位基本养老保险缴费支出</t>
  </si>
  <si>
    <t>30108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</si>
  <si>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</si>
  <si>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</si>
  <si>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</si>
  <si>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</si>
  <si>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</si>
  <si>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</si>
  <si>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</si>
  <si>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530302210000000002657</t>
  </si>
  <si>
    <t>30113</t>
  </si>
  <si>
    <t>530302210000000002658</t>
  </si>
  <si>
    <t>行政单位离退休</t>
  </si>
  <si>
    <t>30302</t>
  </si>
  <si>
    <t>530302210000000002659</t>
  </si>
  <si>
    <t>30228</t>
  </si>
  <si>
    <t>530302210000000002660</t>
  </si>
  <si>
    <t>其他公用支出</t>
  </si>
  <si>
    <t>30201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</si>
  <si>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</si>
  <si>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</si>
  <si>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</si>
  <si>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</si>
  <si>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</si>
  <si>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</si>
  <si>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</si>
  <si>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</si>
  <si>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</si>
  <si>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民生类</t>
  </si>
  <si>
    <t>530302200000000000085</t>
  </si>
  <si>
    <t>小额扶贫信用贷款贴息专项资金</t>
  </si>
  <si>
    <t>其他扶贫支出</t>
  </si>
  <si>
    <t>31205</t>
  </si>
  <si>
    <t>530302200000000000411</t>
  </si>
  <si>
    <t>脱贫攻坚工作专项经费</t>
  </si>
  <si>
    <t>31002</t>
  </si>
  <si>
    <t>530302210000000001485</t>
  </si>
  <si>
    <t>农村贫困对象动态帮扶和返贫预警监测补助经费</t>
  </si>
  <si>
    <t>30227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</si>
  <si>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</si>
  <si>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</si>
  <si>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</si>
  <si>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</si>
  <si>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</si>
  <si>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</si>
  <si>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</si>
  <si>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</si>
  <si>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</si>
  <si>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</si>
  <si>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</si>
  <si>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</si>
  <si>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脱贫攻坚工作专项经费</t>
  </si>
  <si>
    <t>2021年麒麟区如期完成脱贫攻坚各项任务，为进一步巩固脱贫成果，申请区级脱贫攻坚工作经费30万元，用于脱贫攻坚后续巩固工作的顺利开展、区扶贫办正常业务工作开展。具体为：党建工作经费5万元；扶贫项目库实施、小额信贷、产业就业帮扶、基础设施建设等项目管护、运行、维护工作经费15万元；区扶贫办正常办公业务支出10万元。</t>
  </si>
  <si>
    <t>效益指标</t>
  </si>
  <si>
    <t>经济效益指标</t>
  </si>
  <si>
    <t>边缘户监测、贫困户返贫风险、动态帮扶</t>
  </si>
  <si>
    <t>=</t>
  </si>
  <si>
    <t>100</t>
  </si>
  <si>
    <t>%</t>
  </si>
  <si>
    <t>定性指标</t>
  </si>
  <si>
    <t>空</t>
  </si>
  <si>
    <t>满意度指标</t>
  </si>
  <si>
    <t>服务对象满意度指标</t>
  </si>
  <si>
    <t>贫困人口、边缘户满意度</t>
  </si>
  <si>
    <t>90%</t>
  </si>
  <si>
    <t>产出指标</t>
  </si>
  <si>
    <t>质量指标</t>
  </si>
  <si>
    <t>巩固脱贫攻坚成果</t>
  </si>
  <si>
    <t>98</t>
  </si>
  <si>
    <t>定量指标</t>
  </si>
  <si>
    <t>生态效益指标</t>
  </si>
  <si>
    <t>消除绝对贫困成果巩固</t>
  </si>
  <si>
    <t xml:space="preserve">    小额扶贫信用贷款贴息专项资金</t>
  </si>
  <si>
    <t>根据曲靖市人民政府办公室《关于印发曲靖市扶贫到户小额信用贷款实施方案的通知》文件要求，扶贫小额信贷款贴息资金由区级财政安排全额贴息。</t>
  </si>
  <si>
    <t>小额信贷做到政策知晓全覆盖、应贷尽贷，群众满意度高</t>
  </si>
  <si>
    <t>小额信贷户均增收5000元左右</t>
  </si>
  <si>
    <t>累计贷款719户3551.3万元</t>
  </si>
  <si>
    <t>数量指标</t>
  </si>
  <si>
    <t>719户建档立卡贫困户</t>
  </si>
  <si>
    <t xml:space="preserve">    农村贫困对象动态帮扶和返贫预警监测补助经费</t>
  </si>
  <si>
    <t>为深入贯彻落实中央、省、市关于建立健全返贫监测预
警和动态帮扶机制的重要指示精神，深入贯彻落实习近平总书记“防止返贫和继续攻坚同样重要”的指示精神进一步做好“脱贫不稳定户”和“边缘易致贫户”的监测预警、动态帮扶工作、返贫防范工作，持续巩固脱贫成果，提高脱贫质量持续巩固脱贫成果，确保消除绝对贫困的同时，筑牢根基，切实防止返贫和新致贫。2021年申请贫困对象、边缘户动态帮扶和返贫预警监测工作经费50万元。确保脱贫攻坚后续巩固和动态帮扶两项工作的顺利开展。</t>
  </si>
  <si>
    <t>贫困对象满意度、边缘监测户满意度、一般群众满意度</t>
  </si>
  <si>
    <t>满意度全覆盖</t>
  </si>
  <si>
    <t>提高脱贫质量持续巩固脱贫成果，确保消除绝对贫困</t>
  </si>
  <si>
    <t>3405户12195人贫困人口、138户449人边缘监测户</t>
  </si>
  <si>
    <t>动态帮扶和预警监测全覆盖</t>
  </si>
  <si>
    <t>11.项目支出绩效目标表（另文下达）</t>
  </si>
  <si>
    <t>说明：曲靖市麒麟区人民政府扶贫开发办公室无另文下达的项目支出，故此表为空表。</t>
  </si>
  <si>
    <t>12.政府性基金预算支出预算表</t>
  </si>
  <si>
    <t>本年政府性基金预算支出</t>
  </si>
  <si>
    <t>说明：曲靖市麒麟区人民政府扶贫开发办公室无政府性基金预算支出，故此表为空表。</t>
  </si>
  <si>
    <t>13.国有资本经营预算支出表</t>
  </si>
  <si>
    <t>单位：曲靖市麒麟区人民政府扶贫开发办公室</t>
  </si>
  <si>
    <t>本年国有资本经营预算支出</t>
  </si>
  <si>
    <t>说明：曲靖市麒麟区人民政府扶贫开发办公室无国有资本经营预算支出，故此表为空表。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</si>
  <si>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</si>
  <si>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</si>
  <si>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</si>
  <si>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</si>
  <si>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</si>
  <si>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</si>
  <si>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</si>
  <si>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</si>
  <si>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</si>
  <si>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</si>
  <si>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</si>
  <si>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台式计算机</t>
  </si>
  <si>
    <t>A02010104 台式计算机</t>
  </si>
  <si>
    <t>台</t>
  </si>
  <si>
    <t>笔记本电脑</t>
  </si>
  <si>
    <t>A02010105 便携式计算机</t>
  </si>
  <si>
    <t>A06 家具用具</t>
  </si>
  <si>
    <t>套</t>
  </si>
  <si>
    <t>多功能一体机</t>
  </si>
  <si>
    <t>A020204 多功能一体机</t>
  </si>
  <si>
    <t>个</t>
  </si>
  <si>
    <t>办公消耗用品</t>
  </si>
  <si>
    <t>A09 办公消耗用品及类似物品</t>
  </si>
  <si>
    <t xml:space="preserve">批 </t>
  </si>
  <si>
    <t>印刷服务</t>
  </si>
  <si>
    <t>C0814019901印刷服务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</si>
  <si>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</si>
  <si>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</si>
  <si>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</si>
  <si>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</si>
  <si>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</si>
  <si>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</si>
  <si>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</si>
  <si>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区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</si>
  <si>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</si>
  <si>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</si>
  <si>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</si>
  <si>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</si>
  <si>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</si>
  <si>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</si>
  <si>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</si>
  <si>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</si>
  <si>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</si>
  <si>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</si>
  <si>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</si>
  <si>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</si>
  <si>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</si>
  <si>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</si>
  <si>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</si>
  <si>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</si>
  <si>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</si>
  <si>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说明：曲靖市麒麟区人民政府扶贫开发办公室无区对下转移支付预算，此表为空表。</t>
  </si>
  <si>
    <r>
      <rPr>
        <sz val="24"/>
        <color rgb="FF000000"/>
        <rFont val="宋体"/>
        <charset val="134"/>
      </rPr>
      <t>17.</t>
    </r>
    <r>
      <rPr>
        <sz val="24"/>
        <rFont val="宋体"/>
        <charset val="134"/>
      </rPr>
      <t>区</t>
    </r>
    <r>
      <rPr>
        <sz val="24"/>
        <color rgb="FF000000"/>
        <rFont val="宋体"/>
        <charset val="134"/>
      </rPr>
      <t>对下转移支付绩效目标表</t>
    </r>
  </si>
  <si>
    <t>说明：曲靖市麒麟区人民政府扶贫开发办公室无区对下转移支付预算，故此表为空表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</si>
  <si>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</si>
  <si>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</si>
  <si>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</si>
  <si>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</si>
  <si>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</si>
  <si>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</si>
  <si>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</si>
  <si>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</si>
  <si>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麒麟区人民政府扶贫开发办公室</t>
  </si>
  <si>
    <t>通用设备</t>
  </si>
  <si>
    <t>家具用具</t>
  </si>
  <si>
    <t>合   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</si>
</sst>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56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rgb="FFFF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9"/>
      <name val="微软雅黑"/>
      <charset val="134"/>
    </font>
    <font>
      <sz val="9"/>
      <name val="Arial Narrow"/>
      <charset val="134"/>
    </font>
    <font>
      <sz val="9"/>
      <color theme="1"/>
      <name val="Arial Narrow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color theme="1"/>
      <name val="Arial"/>
      <charset val="134"/>
    </font>
    <font>
      <sz val="11"/>
      <color rgb="FF9C6500"/>
      <name val="等线"/>
      <charset val="0"/>
      <scheme val="minor"/>
    </font>
    <font>
      <sz val="1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8" borderId="2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8" borderId="31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7" fillId="12" borderId="32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52" fillId="26" borderId="35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6" fillId="2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1" fillId="0" borderId="0"/>
    <xf numFmtId="0" fontId="36" fillId="2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3" fillId="0" borderId="0"/>
    <xf numFmtId="0" fontId="36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1" fillId="0" borderId="0"/>
  </cellStyleXfs>
  <cellXfs count="32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>
      <alignment horizontal="center" vertical="center"/>
    </xf>
    <xf numFmtId="0" fontId="2" fillId="0" borderId="0" xfId="52" applyFont="1" applyFill="1" applyBorder="1" applyAlignment="1" applyProtection="1">
      <alignment vertical="center"/>
      <protection locked="0"/>
    </xf>
    <xf numFmtId="0" fontId="3" fillId="0" borderId="0" xfId="52" applyFont="1" applyFill="1" applyBorder="1" applyAlignment="1" applyProtection="1">
      <alignment horizontal="center" vertical="center"/>
    </xf>
    <xf numFmtId="0" fontId="4" fillId="0" borderId="0" xfId="52" applyFont="1" applyFill="1" applyBorder="1" applyAlignment="1" applyProtection="1">
      <alignment horizontal="center" vertical="center" wrapText="1"/>
    </xf>
    <xf numFmtId="0" fontId="3" fillId="0" borderId="0" xfId="52" applyFont="1" applyFill="1" applyBorder="1" applyAlignment="1" applyProtection="1">
      <alignment vertical="center"/>
    </xf>
    <xf numFmtId="0" fontId="5" fillId="0" borderId="0" xfId="52" applyFont="1" applyFill="1" applyBorder="1" applyAlignment="1" applyProtection="1">
      <alignment vertical="center"/>
    </xf>
    <xf numFmtId="0" fontId="6" fillId="0" borderId="0" xfId="52" applyFont="1" applyFill="1" applyBorder="1" applyAlignment="1" applyProtection="1">
      <alignment vertical="center"/>
    </xf>
    <xf numFmtId="0" fontId="7" fillId="0" borderId="0" xfId="52" applyFont="1" applyFill="1" applyBorder="1" applyAlignment="1" applyProtection="1">
      <alignment vertical="center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2" xfId="52" applyFont="1" applyFill="1" applyBorder="1" applyAlignment="1" applyProtection="1">
      <alignment horizontal="center" vertical="center" wrapText="1"/>
    </xf>
    <xf numFmtId="0" fontId="3" fillId="0" borderId="3" xfId="52" applyFont="1" applyFill="1" applyBorder="1" applyAlignment="1" applyProtection="1">
      <alignment horizontal="center" vertical="center" wrapText="1"/>
    </xf>
    <xf numFmtId="0" fontId="3" fillId="0" borderId="2" xfId="52" applyFont="1" applyFill="1" applyBorder="1" applyAlignment="1" applyProtection="1">
      <alignment vertical="center" wrapText="1"/>
    </xf>
    <xf numFmtId="49" fontId="8" fillId="0" borderId="2" xfId="49" applyNumberFormat="1" applyFont="1" applyBorder="1" applyAlignment="1">
      <alignment vertical="center"/>
    </xf>
    <xf numFmtId="0" fontId="3" fillId="0" borderId="4" xfId="52" applyFont="1" applyFill="1" applyBorder="1" applyAlignment="1" applyProtection="1">
      <alignment horizontal="center" vertical="center"/>
    </xf>
    <xf numFmtId="4" fontId="3" fillId="0" borderId="5" xfId="52" applyNumberFormat="1" applyFont="1" applyFill="1" applyBorder="1" applyAlignment="1" applyProtection="1">
      <alignment horizontal="center" vertical="center"/>
      <protection locked="0"/>
    </xf>
    <xf numFmtId="4" fontId="3" fillId="0" borderId="2" xfId="52" applyNumberFormat="1" applyFont="1" applyFill="1" applyBorder="1" applyAlignment="1" applyProtection="1">
      <alignment horizontal="center" vertical="center"/>
      <protection locked="0"/>
    </xf>
    <xf numFmtId="0" fontId="2" fillId="0" borderId="2" xfId="52" applyFont="1" applyFill="1" applyBorder="1" applyAlignment="1" applyProtection="1">
      <alignment vertical="center"/>
    </xf>
    <xf numFmtId="0" fontId="3" fillId="0" borderId="4" xfId="52" applyFont="1" applyFill="1" applyBorder="1" applyAlignment="1" applyProtection="1">
      <alignment horizontal="center" vertical="center" wrapText="1"/>
    </xf>
    <xf numFmtId="0" fontId="1" fillId="0" borderId="6" xfId="52" applyFont="1" applyFill="1" applyBorder="1" applyAlignment="1" applyProtection="1">
      <alignment vertical="center"/>
    </xf>
    <xf numFmtId="0" fontId="3" fillId="0" borderId="6" xfId="52" applyFont="1" applyFill="1" applyBorder="1" applyAlignment="1" applyProtection="1">
      <alignment vertical="center" wrapText="1"/>
    </xf>
    <xf numFmtId="49" fontId="8" fillId="0" borderId="6" xfId="49" applyNumberFormat="1" applyFont="1" applyBorder="1" applyAlignment="1">
      <alignment vertical="center"/>
    </xf>
    <xf numFmtId="0" fontId="3" fillId="0" borderId="7" xfId="52" applyFont="1" applyFill="1" applyBorder="1" applyAlignment="1" applyProtection="1">
      <alignment horizontal="center" vertical="center" wrapText="1"/>
    </xf>
    <xf numFmtId="4" fontId="3" fillId="0" borderId="0" xfId="52" applyNumberFormat="1" applyFont="1" applyFill="1" applyBorder="1" applyAlignment="1" applyProtection="1">
      <alignment horizontal="center" vertical="center"/>
      <protection locked="0"/>
    </xf>
    <xf numFmtId="0" fontId="3" fillId="0" borderId="6" xfId="52" applyFont="1" applyFill="1" applyBorder="1" applyAlignment="1" applyProtection="1">
      <alignment horizontal="center" vertical="center" wrapText="1"/>
    </xf>
    <xf numFmtId="0" fontId="1" fillId="0" borderId="2" xfId="52" applyFont="1" applyFill="1" applyBorder="1" applyAlignment="1" applyProtection="1">
      <alignment vertical="center"/>
    </xf>
    <xf numFmtId="0" fontId="1" fillId="0" borderId="2" xfId="52" applyFont="1" applyFill="1" applyBorder="1" applyAlignment="1" applyProtection="1">
      <alignment horizontal="center" vertical="center"/>
    </xf>
    <xf numFmtId="0" fontId="1" fillId="0" borderId="3" xfId="52" applyFont="1" applyFill="1" applyBorder="1" applyAlignment="1" applyProtection="1">
      <alignment horizontal="center" vertical="center"/>
    </xf>
    <xf numFmtId="0" fontId="3" fillId="0" borderId="0" xfId="52" applyFont="1" applyFill="1" applyBorder="1" applyAlignment="1" applyProtection="1">
      <alignment horizontal="right" vertical="center"/>
      <protection locked="0"/>
    </xf>
    <xf numFmtId="0" fontId="2" fillId="0" borderId="0" xfId="52" applyFont="1" applyFill="1" applyBorder="1" applyAlignment="1" applyProtection="1">
      <alignment horizontal="right" vertical="center"/>
      <protection locked="0"/>
    </xf>
    <xf numFmtId="0" fontId="3" fillId="0" borderId="2" xfId="52" applyFont="1" applyFill="1" applyBorder="1" applyAlignment="1" applyProtection="1">
      <alignment horizontal="center" vertical="center"/>
    </xf>
    <xf numFmtId="0" fontId="2" fillId="0" borderId="2" xfId="52" applyFont="1" applyFill="1" applyBorder="1" applyAlignment="1" applyProtection="1">
      <alignment vertical="center"/>
      <protection locked="0"/>
    </xf>
    <xf numFmtId="0" fontId="9" fillId="0" borderId="0" xfId="52" applyFont="1" applyFill="1" applyBorder="1" applyAlignment="1" applyProtection="1">
      <alignment vertical="center"/>
      <protection locked="0"/>
    </xf>
    <xf numFmtId="0" fontId="10" fillId="0" borderId="0" xfId="52" applyFont="1" applyFill="1" applyBorder="1" applyAlignment="1" applyProtection="1">
      <alignment vertical="center"/>
    </xf>
    <xf numFmtId="0" fontId="11" fillId="0" borderId="0" xfId="52" applyFont="1" applyFill="1" applyBorder="1" applyAlignment="1" applyProtection="1">
      <alignment vertical="center"/>
    </xf>
    <xf numFmtId="0" fontId="12" fillId="0" borderId="0" xfId="52" applyFont="1" applyFill="1" applyBorder="1" applyAlignment="1" applyProtection="1">
      <alignment horizontal="center" vertical="center"/>
    </xf>
    <xf numFmtId="0" fontId="12" fillId="0" borderId="0" xfId="52" applyFont="1" applyFill="1" applyBorder="1" applyAlignment="1" applyProtection="1">
      <alignment horizontal="center" vertical="center"/>
      <protection locked="0"/>
    </xf>
    <xf numFmtId="0" fontId="5" fillId="0" borderId="0" xfId="52" applyFont="1" applyFill="1" applyBorder="1" applyAlignment="1" applyProtection="1">
      <alignment vertical="center"/>
      <protection locked="0"/>
    </xf>
    <xf numFmtId="0" fontId="9" fillId="0" borderId="0" xfId="52" applyFont="1" applyFill="1" applyBorder="1" applyAlignment="1" applyProtection="1">
      <alignment vertical="center"/>
    </xf>
    <xf numFmtId="0" fontId="3" fillId="0" borderId="8" xfId="52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>
      <alignment horizontal="center" vertical="center"/>
      <protection locked="0"/>
    </xf>
    <xf numFmtId="0" fontId="3" fillId="0" borderId="8" xfId="52" applyFont="1" applyFill="1" applyBorder="1" applyAlignment="1" applyProtection="1">
      <alignment vertical="center" wrapText="1"/>
    </xf>
    <xf numFmtId="0" fontId="3" fillId="0" borderId="8" xfId="52" applyFont="1" applyFill="1" applyBorder="1" applyAlignment="1" applyProtection="1">
      <alignment vertical="center" wrapText="1"/>
      <protection locked="0"/>
    </xf>
    <xf numFmtId="0" fontId="3" fillId="0" borderId="1" xfId="52" applyFont="1" applyFill="1" applyBorder="1" applyAlignment="1" applyProtection="1">
      <alignment vertical="center" wrapText="1"/>
    </xf>
    <xf numFmtId="0" fontId="3" fillId="0" borderId="9" xfId="52" applyFont="1" applyFill="1" applyBorder="1" applyAlignment="1" applyProtection="1">
      <alignment vertical="center" wrapText="1"/>
    </xf>
    <xf numFmtId="0" fontId="2" fillId="0" borderId="0" xfId="52" applyFont="1" applyFill="1" applyBorder="1" applyAlignment="1" applyProtection="1">
      <alignment vertical="center"/>
    </xf>
    <xf numFmtId="0" fontId="6" fillId="0" borderId="0" xfId="52" applyFont="1" applyFill="1" applyBorder="1" applyAlignment="1" applyProtection="1">
      <alignment horizontal="right" vertical="center"/>
    </xf>
    <xf numFmtId="0" fontId="13" fillId="0" borderId="0" xfId="52" applyFont="1" applyFill="1" applyAlignment="1" applyProtection="1">
      <alignment horizontal="center" vertical="center"/>
    </xf>
    <xf numFmtId="0" fontId="5" fillId="0" borderId="0" xfId="52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0" fontId="3" fillId="0" borderId="10" xfId="52" applyFont="1" applyFill="1" applyBorder="1" applyAlignment="1" applyProtection="1">
      <alignment horizontal="center" vertical="center"/>
    </xf>
    <xf numFmtId="0" fontId="3" fillId="0" borderId="11" xfId="52" applyFont="1" applyFill="1" applyBorder="1" applyAlignment="1" applyProtection="1">
      <alignment horizontal="center" vertical="center"/>
    </xf>
    <xf numFmtId="0" fontId="3" fillId="0" borderId="5" xfId="52" applyFont="1" applyFill="1" applyBorder="1" applyAlignment="1" applyProtection="1">
      <alignment horizontal="center" vertical="center"/>
    </xf>
    <xf numFmtId="0" fontId="3" fillId="0" borderId="12" xfId="52" applyFont="1" applyFill="1" applyBorder="1" applyAlignment="1" applyProtection="1">
      <alignment horizontal="center" vertical="center"/>
    </xf>
    <xf numFmtId="0" fontId="3" fillId="0" borderId="13" xfId="52" applyFont="1" applyFill="1" applyBorder="1" applyAlignment="1" applyProtection="1">
      <alignment horizontal="center" vertical="center"/>
    </xf>
    <xf numFmtId="0" fontId="3" fillId="0" borderId="14" xfId="52" applyFont="1" applyFill="1" applyBorder="1" applyAlignment="1" applyProtection="1">
      <alignment horizontal="center" vertical="center"/>
    </xf>
    <xf numFmtId="0" fontId="3" fillId="0" borderId="15" xfId="52" applyFont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>
      <alignment horizontal="center" vertical="center"/>
    </xf>
    <xf numFmtId="0" fontId="2" fillId="0" borderId="12" xfId="52" applyFont="1" applyFill="1" applyBorder="1" applyAlignment="1" applyProtection="1">
      <alignment horizontal="center" vertical="center"/>
    </xf>
    <xf numFmtId="4" fontId="3" fillId="0" borderId="8" xfId="52" applyNumberFormat="1" applyFont="1" applyFill="1" applyBorder="1" applyAlignment="1" applyProtection="1">
      <alignment vertical="center"/>
    </xf>
    <xf numFmtId="4" fontId="2" fillId="0" borderId="12" xfId="52" applyNumberFormat="1" applyFont="1" applyFill="1" applyBorder="1" applyAlignment="1" applyProtection="1">
      <alignment vertical="center"/>
    </xf>
    <xf numFmtId="4" fontId="3" fillId="0" borderId="8" xfId="52" applyNumberFormat="1" applyFont="1" applyFill="1" applyBorder="1" applyAlignment="1" applyProtection="1">
      <alignment vertical="center"/>
      <protection locked="0"/>
    </xf>
    <xf numFmtId="4" fontId="2" fillId="0" borderId="12" xfId="52" applyNumberFormat="1" applyFont="1" applyFill="1" applyBorder="1" applyAlignment="1" applyProtection="1">
      <alignment vertical="center"/>
      <protection locked="0"/>
    </xf>
    <xf numFmtId="0" fontId="1" fillId="0" borderId="0" xfId="42" applyFont="1" applyFill="1" applyBorder="1" applyAlignment="1" applyProtection="1">
      <alignment vertical="center"/>
    </xf>
    <xf numFmtId="0" fontId="5" fillId="0" borderId="0" xfId="52" applyFont="1" applyFill="1" applyBorder="1" applyAlignment="1" applyProtection="1">
      <alignment horizontal="right" vertical="center"/>
      <protection locked="0"/>
    </xf>
    <xf numFmtId="0" fontId="3" fillId="0" borderId="9" xfId="52" applyFont="1" applyFill="1" applyBorder="1" applyAlignment="1" applyProtection="1">
      <alignment horizontal="center" vertical="center"/>
    </xf>
    <xf numFmtId="0" fontId="14" fillId="0" borderId="0" xfId="52" applyFont="1" applyFill="1" applyBorder="1" applyAlignment="1" applyProtection="1">
      <alignment vertical="center"/>
      <protection locked="0"/>
    </xf>
    <xf numFmtId="0" fontId="1" fillId="0" borderId="0" xfId="52" applyFont="1" applyFill="1" applyBorder="1" applyAlignment="1" applyProtection="1">
      <alignment vertical="center" wrapText="1"/>
    </xf>
    <xf numFmtId="0" fontId="9" fillId="0" borderId="0" xfId="52" applyFont="1" applyFill="1" applyBorder="1" applyAlignment="1" applyProtection="1">
      <alignment vertical="center" wrapText="1"/>
    </xf>
    <xf numFmtId="0" fontId="2" fillId="0" borderId="1" xfId="52" applyFont="1" applyFill="1" applyBorder="1" applyAlignment="1" applyProtection="1">
      <alignment horizontal="center" vertical="center" wrapText="1"/>
    </xf>
    <xf numFmtId="0" fontId="3" fillId="0" borderId="16" xfId="52" applyFont="1" applyFill="1" applyBorder="1" applyAlignment="1" applyProtection="1">
      <alignment horizontal="center" vertical="center" wrapText="1"/>
    </xf>
    <xf numFmtId="0" fontId="3" fillId="0" borderId="10" xfId="52" applyFont="1" applyFill="1" applyBorder="1" applyAlignment="1" applyProtection="1">
      <alignment horizontal="center" vertical="center" wrapText="1"/>
    </xf>
    <xf numFmtId="0" fontId="3" fillId="0" borderId="14" xfId="52" applyFont="1" applyFill="1" applyBorder="1" applyAlignment="1" applyProtection="1">
      <alignment horizontal="center" vertical="center" wrapText="1"/>
    </xf>
    <xf numFmtId="4" fontId="3" fillId="0" borderId="2" xfId="52" applyNumberFormat="1" applyFont="1" applyFill="1" applyBorder="1" applyAlignment="1" applyProtection="1">
      <alignment vertical="center"/>
    </xf>
    <xf numFmtId="4" fontId="3" fillId="0" borderId="2" xfId="52" applyNumberFormat="1" applyFont="1" applyFill="1" applyBorder="1" applyAlignment="1" applyProtection="1">
      <alignment vertical="center"/>
      <protection locked="0"/>
    </xf>
    <xf numFmtId="4" fontId="3" fillId="0" borderId="4" xfId="52" applyNumberFormat="1" applyFont="1" applyFill="1" applyBorder="1" applyAlignment="1" applyProtection="1">
      <alignment vertical="center"/>
      <protection locked="0"/>
    </xf>
    <xf numFmtId="0" fontId="3" fillId="0" borderId="8" xfId="52" applyFont="1" applyFill="1" applyBorder="1" applyAlignment="1" applyProtection="1">
      <alignment vertical="center"/>
      <protection locked="0"/>
    </xf>
    <xf numFmtId="0" fontId="6" fillId="0" borderId="0" xfId="52" applyFont="1" applyFill="1" applyBorder="1" applyAlignment="1" applyProtection="1">
      <alignment vertical="center" wrapText="1"/>
      <protection locked="0"/>
    </xf>
    <xf numFmtId="0" fontId="5" fillId="0" borderId="0" xfId="52" applyFont="1" applyFill="1" applyBorder="1" applyAlignment="1" applyProtection="1">
      <alignment vertical="center" wrapText="1"/>
      <protection locked="0"/>
    </xf>
    <xf numFmtId="0" fontId="15" fillId="0" borderId="0" xfId="52" applyFont="1" applyFill="1" applyBorder="1" applyAlignment="1" applyProtection="1">
      <alignment vertical="center"/>
    </xf>
    <xf numFmtId="0" fontId="3" fillId="0" borderId="16" xfId="52" applyFont="1" applyFill="1" applyBorder="1" applyAlignment="1" applyProtection="1">
      <alignment horizontal="center" vertical="center" wrapText="1"/>
      <protection locked="0"/>
    </xf>
    <xf numFmtId="0" fontId="3" fillId="0" borderId="2" xfId="52" applyFont="1" applyBorder="1" applyAlignment="1">
      <alignment horizontal="center" vertical="center" wrapText="1"/>
      <protection locked="0"/>
    </xf>
    <xf numFmtId="0" fontId="2" fillId="0" borderId="2" xfId="52" applyFont="1" applyBorder="1" applyAlignment="1" applyProtection="1">
      <alignment horizontal="center" vertical="center" wrapText="1"/>
    </xf>
    <xf numFmtId="0" fontId="2" fillId="0" borderId="0" xfId="52" applyFont="1" applyFill="1" applyBorder="1" applyAlignment="1" applyProtection="1">
      <alignment vertical="center" wrapText="1"/>
      <protection locked="0"/>
    </xf>
    <xf numFmtId="0" fontId="3" fillId="0" borderId="0" xfId="52" applyFont="1" applyFill="1" applyBorder="1" applyAlignment="1" applyProtection="1">
      <alignment horizontal="right" vertical="center" wrapText="1"/>
      <protection locked="0"/>
    </xf>
    <xf numFmtId="0" fontId="9" fillId="0" borderId="0" xfId="52" applyFont="1" applyFill="1" applyBorder="1" applyAlignment="1" applyProtection="1">
      <alignment vertical="center" wrapText="1"/>
      <protection locked="0"/>
    </xf>
    <xf numFmtId="0" fontId="5" fillId="0" borderId="0" xfId="52" applyFont="1" applyFill="1" applyBorder="1" applyAlignment="1" applyProtection="1">
      <alignment horizontal="right" vertical="center" wrapText="1"/>
    </xf>
    <xf numFmtId="0" fontId="3" fillId="0" borderId="13" xfId="52" applyFont="1" applyFill="1" applyBorder="1" applyAlignment="1" applyProtection="1">
      <alignment horizontal="center" vertical="center" wrapText="1"/>
    </xf>
    <xf numFmtId="0" fontId="3" fillId="0" borderId="13" xfId="52" applyFont="1" applyFill="1" applyBorder="1" applyAlignment="1" applyProtection="1">
      <alignment horizontal="center" vertical="center" wrapText="1"/>
      <protection locked="0"/>
    </xf>
    <xf numFmtId="0" fontId="2" fillId="0" borderId="7" xfId="52" applyFont="1" applyFill="1" applyBorder="1" applyAlignment="1" applyProtection="1">
      <alignment horizontal="center" vertical="center" wrapText="1"/>
      <protection locked="0"/>
    </xf>
    <xf numFmtId="0" fontId="3" fillId="0" borderId="5" xfId="52" applyFont="1" applyFill="1" applyBorder="1" applyAlignment="1" applyProtection="1">
      <alignment horizontal="center" vertical="center" wrapText="1"/>
    </xf>
    <xf numFmtId="0" fontId="2" fillId="0" borderId="5" xfId="52" applyFont="1" applyFill="1" applyBorder="1" applyAlignment="1" applyProtection="1">
      <alignment horizontal="center" vertical="center" wrapText="1"/>
      <protection locked="0"/>
    </xf>
    <xf numFmtId="0" fontId="3" fillId="0" borderId="4" xfId="52" applyFont="1" applyFill="1" applyBorder="1" applyAlignment="1" applyProtection="1">
      <alignment horizontal="center" vertical="center" wrapText="1"/>
      <protection locked="0"/>
    </xf>
    <xf numFmtId="0" fontId="2" fillId="0" borderId="4" xfId="52" applyFont="1" applyFill="1" applyBorder="1" applyAlignment="1" applyProtection="1">
      <alignment vertical="center"/>
    </xf>
    <xf numFmtId="0" fontId="3" fillId="0" borderId="0" xfId="52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3" fillId="0" borderId="9" xfId="52" applyFont="1" applyFill="1" applyBorder="1" applyAlignment="1" applyProtection="1">
      <alignment horizontal="center" vertical="center" wrapText="1"/>
    </xf>
    <xf numFmtId="0" fontId="17" fillId="0" borderId="0" xfId="52" applyFont="1" applyFill="1" applyBorder="1" applyAlignment="1" applyProtection="1">
      <alignment vertical="center"/>
      <protection locked="0"/>
    </xf>
    <xf numFmtId="0" fontId="3" fillId="0" borderId="17" xfId="52" applyFont="1" applyFill="1" applyBorder="1" applyAlignment="1" applyProtection="1">
      <alignment horizontal="center" vertical="center" wrapText="1"/>
    </xf>
    <xf numFmtId="0" fontId="3" fillId="0" borderId="0" xfId="52" applyFont="1" applyFill="1" applyAlignment="1" applyProtection="1">
      <alignment horizontal="center" vertical="center" wrapText="1"/>
    </xf>
    <xf numFmtId="0" fontId="3" fillId="0" borderId="4" xfId="52" applyFont="1" applyFill="1" applyBorder="1" applyAlignment="1" applyProtection="1">
      <alignment horizontal="center" vertical="center"/>
      <protection locked="0"/>
    </xf>
    <xf numFmtId="0" fontId="3" fillId="0" borderId="14" xfId="52" applyFont="1" applyFill="1" applyBorder="1" applyAlignment="1" applyProtection="1">
      <alignment vertical="center" wrapText="1"/>
    </xf>
    <xf numFmtId="0" fontId="3" fillId="0" borderId="4" xfId="52" applyFont="1" applyFill="1" applyBorder="1" applyAlignment="1" applyProtection="1">
      <alignment vertical="center" wrapText="1"/>
    </xf>
    <xf numFmtId="4" fontId="3" fillId="0" borderId="4" xfId="52" applyNumberFormat="1" applyFont="1" applyFill="1" applyBorder="1" applyAlignment="1" applyProtection="1">
      <alignment vertical="center"/>
    </xf>
    <xf numFmtId="0" fontId="3" fillId="0" borderId="10" xfId="52" applyFont="1" applyFill="1" applyBorder="1" applyAlignment="1" applyProtection="1">
      <alignment vertical="center" wrapText="1"/>
    </xf>
    <xf numFmtId="0" fontId="3" fillId="0" borderId="7" xfId="52" applyFont="1" applyFill="1" applyBorder="1" applyAlignment="1" applyProtection="1">
      <alignment vertical="center" wrapText="1"/>
    </xf>
    <xf numFmtId="4" fontId="3" fillId="0" borderId="7" xfId="52" applyNumberFormat="1" applyFont="1" applyFill="1" applyBorder="1" applyAlignment="1" applyProtection="1">
      <alignment vertical="center"/>
    </xf>
    <xf numFmtId="4" fontId="3" fillId="0" borderId="7" xfId="52" applyNumberFormat="1" applyFont="1" applyFill="1" applyBorder="1" applyAlignment="1" applyProtection="1">
      <alignment vertical="center"/>
      <protection locked="0"/>
    </xf>
    <xf numFmtId="0" fontId="3" fillId="0" borderId="5" xfId="52" applyFont="1" applyFill="1" applyBorder="1" applyAlignment="1" applyProtection="1">
      <alignment horizontal="left" vertical="center"/>
    </xf>
    <xf numFmtId="0" fontId="3" fillId="0" borderId="4" xfId="52" applyFont="1" applyFill="1" applyBorder="1" applyAlignment="1" applyProtection="1">
      <alignment horizontal="right" vertical="center"/>
    </xf>
    <xf numFmtId="0" fontId="3" fillId="0" borderId="2" xfId="52" applyFont="1" applyBorder="1" applyAlignment="1" applyProtection="1">
      <alignment horizontal="center" vertical="center" wrapText="1"/>
    </xf>
    <xf numFmtId="0" fontId="2" fillId="0" borderId="2" xfId="52" applyFont="1" applyFill="1" applyBorder="1" applyAlignment="1" applyProtection="1">
      <alignment horizontal="center" vertical="center" wrapText="1"/>
    </xf>
    <xf numFmtId="0" fontId="3" fillId="0" borderId="0" xfId="52" applyFont="1" applyFill="1" applyBorder="1" applyAlignment="1" applyProtection="1">
      <alignment horizontal="right" vertical="center"/>
    </xf>
    <xf numFmtId="0" fontId="5" fillId="0" borderId="0" xfId="52" applyFont="1" applyFill="1" applyBorder="1" applyAlignment="1" applyProtection="1">
      <alignment horizontal="right" vertical="center"/>
    </xf>
    <xf numFmtId="0" fontId="2" fillId="0" borderId="8" xfId="52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49" fontId="3" fillId="2" borderId="1" xfId="52" applyNumberFormat="1" applyFont="1" applyFill="1" applyBorder="1" applyAlignment="1" applyProtection="1">
      <alignment horizontal="center" vertical="center" wrapText="1"/>
    </xf>
    <xf numFmtId="0" fontId="3" fillId="2" borderId="1" xfId="52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49" fontId="3" fillId="2" borderId="10" xfId="52" applyNumberFormat="1" applyFont="1" applyFill="1" applyBorder="1" applyAlignment="1" applyProtection="1">
      <alignment horizontal="center" vertical="center" wrapText="1"/>
    </xf>
    <xf numFmtId="0" fontId="3" fillId="2" borderId="10" xfId="52" applyFont="1" applyFill="1" applyBorder="1" applyAlignment="1" applyProtection="1">
      <alignment horizontal="center" vertical="center"/>
    </xf>
    <xf numFmtId="49" fontId="3" fillId="0" borderId="8" xfId="52" applyNumberFormat="1" applyFont="1" applyFill="1" applyBorder="1" applyAlignment="1" applyProtection="1">
      <alignment horizontal="center" vertical="center"/>
    </xf>
    <xf numFmtId="0" fontId="2" fillId="0" borderId="9" xfId="52" applyFont="1" applyFill="1" applyBorder="1" applyAlignment="1" applyProtection="1">
      <alignment horizontal="center" vertical="center"/>
    </xf>
    <xf numFmtId="49" fontId="1" fillId="0" borderId="0" xfId="52" applyNumberFormat="1" applyFont="1" applyFill="1" applyBorder="1" applyAlignment="1" applyProtection="1">
      <alignment vertical="center"/>
    </xf>
    <xf numFmtId="49" fontId="18" fillId="0" borderId="0" xfId="52" applyNumberFormat="1" applyFont="1" applyFill="1" applyBorder="1" applyAlignment="1" applyProtection="1">
      <alignment vertical="center"/>
    </xf>
    <xf numFmtId="0" fontId="18" fillId="0" borderId="0" xfId="52" applyFont="1" applyFill="1" applyBorder="1" applyAlignment="1" applyProtection="1">
      <alignment horizontal="right" vertical="center"/>
    </xf>
    <xf numFmtId="0" fontId="19" fillId="0" borderId="0" xfId="52" applyFont="1" applyFill="1" applyBorder="1" applyAlignment="1" applyProtection="1">
      <alignment vertical="center"/>
    </xf>
    <xf numFmtId="0" fontId="3" fillId="0" borderId="1" xfId="52" applyFont="1" applyFill="1" applyBorder="1" applyAlignment="1" applyProtection="1">
      <alignment horizontal="center" vertical="center"/>
    </xf>
    <xf numFmtId="0" fontId="20" fillId="0" borderId="0" xfId="52" applyFont="1" applyFill="1" applyBorder="1" applyAlignment="1" applyProtection="1">
      <alignment vertical="center"/>
      <protection locked="0"/>
    </xf>
    <xf numFmtId="0" fontId="9" fillId="0" borderId="0" xfId="52" applyFont="1" applyFill="1" applyBorder="1" applyAlignment="1" applyProtection="1">
      <alignment horizontal="center" vertical="center"/>
    </xf>
    <xf numFmtId="0" fontId="2" fillId="0" borderId="8" xfId="52" applyFont="1" applyFill="1" applyBorder="1" applyAlignment="1" applyProtection="1">
      <alignment horizontal="center" vertical="center"/>
    </xf>
    <xf numFmtId="0" fontId="2" fillId="0" borderId="8" xfId="52" applyFont="1" applyFill="1" applyBorder="1" applyAlignment="1" applyProtection="1">
      <alignment horizontal="center" vertical="center" wrapText="1"/>
    </xf>
    <xf numFmtId="0" fontId="2" fillId="0" borderId="8" xfId="52" applyFont="1" applyFill="1" applyBorder="1" applyAlignment="1" applyProtection="1">
      <alignment vertical="center" wrapText="1"/>
    </xf>
    <xf numFmtId="0" fontId="2" fillId="0" borderId="10" xfId="52" applyFont="1" applyFill="1" applyBorder="1" applyAlignment="1" applyProtection="1">
      <alignment horizontal="center" vertical="center"/>
    </xf>
    <xf numFmtId="0" fontId="2" fillId="0" borderId="14" xfId="52" applyFont="1" applyFill="1" applyBorder="1" applyAlignment="1" applyProtection="1">
      <alignment horizontal="center" vertical="center"/>
    </xf>
    <xf numFmtId="49" fontId="1" fillId="0" borderId="0" xfId="52" applyNumberFormat="1" applyFont="1" applyFill="1" applyBorder="1" applyAlignment="1" applyProtection="1">
      <alignment horizontal="center" vertical="center"/>
    </xf>
    <xf numFmtId="0" fontId="5" fillId="0" borderId="0" xfId="52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 wrapText="1"/>
      <protection locked="0"/>
    </xf>
    <xf numFmtId="0" fontId="3" fillId="0" borderId="10" xfId="52" applyFont="1" applyFill="1" applyBorder="1" applyAlignment="1" applyProtection="1">
      <alignment horizontal="center" vertical="center" wrapText="1"/>
      <protection locked="0"/>
    </xf>
    <xf numFmtId="0" fontId="3" fillId="0" borderId="14" xfId="52" applyFont="1" applyFill="1" applyBorder="1" applyAlignment="1" applyProtection="1">
      <alignment horizontal="center" vertical="center" wrapText="1"/>
      <protection locked="0"/>
    </xf>
    <xf numFmtId="0" fontId="1" fillId="0" borderId="12" xfId="52" applyFont="1" applyFill="1" applyBorder="1" applyAlignment="1" applyProtection="1">
      <alignment horizontal="center" vertical="center" wrapText="1"/>
      <protection locked="0"/>
    </xf>
    <xf numFmtId="0" fontId="1" fillId="0" borderId="13" xfId="52" applyFont="1" applyFill="1" applyBorder="1" applyAlignment="1" applyProtection="1">
      <alignment horizontal="center" vertical="center" wrapText="1"/>
      <protection locked="0"/>
    </xf>
    <xf numFmtId="0" fontId="2" fillId="0" borderId="13" xfId="52" applyFont="1" applyFill="1" applyBorder="1" applyAlignment="1" applyProtection="1">
      <alignment horizontal="center" vertical="center"/>
    </xf>
    <xf numFmtId="0" fontId="3" fillId="0" borderId="15" xfId="52" applyFont="1" applyFill="1" applyBorder="1" applyAlignment="1" applyProtection="1">
      <alignment horizontal="center" vertical="center"/>
    </xf>
    <xf numFmtId="0" fontId="3" fillId="0" borderId="16" xfId="52" applyFont="1" applyFill="1" applyBorder="1" applyAlignment="1" applyProtection="1">
      <alignment horizontal="center" vertical="center"/>
    </xf>
    <xf numFmtId="0" fontId="3" fillId="0" borderId="19" xfId="52" applyFont="1" applyFill="1" applyBorder="1" applyAlignment="1" applyProtection="1">
      <alignment horizontal="center" vertical="center" wrapText="1"/>
      <protection locked="0"/>
    </xf>
    <xf numFmtId="0" fontId="3" fillId="0" borderId="11" xfId="52" applyFont="1" applyFill="1" applyBorder="1" applyAlignment="1" applyProtection="1">
      <alignment horizontal="center" vertical="center" wrapText="1"/>
      <protection locked="0"/>
    </xf>
    <xf numFmtId="0" fontId="3" fillId="0" borderId="2" xfId="52" applyFont="1" applyFill="1" applyBorder="1" applyAlignment="1" applyProtection="1">
      <alignment horizontal="center" vertical="center" wrapText="1"/>
      <protection locked="0"/>
    </xf>
    <xf numFmtId="4" fontId="2" fillId="0" borderId="14" xfId="52" applyNumberFormat="1" applyFont="1" applyFill="1" applyBorder="1" applyAlignment="1" applyProtection="1">
      <alignment vertical="center"/>
      <protection locked="0"/>
    </xf>
    <xf numFmtId="4" fontId="2" fillId="0" borderId="14" xfId="52" applyNumberFormat="1" applyFont="1" applyFill="1" applyBorder="1" applyAlignment="1" applyProtection="1">
      <alignment vertical="center"/>
    </xf>
    <xf numFmtId="0" fontId="2" fillId="2" borderId="1" xfId="52" applyFont="1" applyFill="1" applyBorder="1" applyAlignment="1" applyProtection="1">
      <alignment horizontal="center" vertical="center" wrapText="1"/>
    </xf>
    <xf numFmtId="0" fontId="3" fillId="2" borderId="7" xfId="52" applyFont="1" applyFill="1" applyBorder="1" applyAlignment="1" applyProtection="1">
      <alignment horizontal="center" vertical="center" wrapText="1"/>
    </xf>
    <xf numFmtId="0" fontId="3" fillId="2" borderId="10" xfId="52" applyFont="1" applyFill="1" applyBorder="1" applyAlignment="1" applyProtection="1">
      <alignment horizontal="center" vertical="center" wrapText="1"/>
    </xf>
    <xf numFmtId="0" fontId="3" fillId="2" borderId="4" xfId="52" applyFont="1" applyFill="1" applyBorder="1" applyAlignment="1" applyProtection="1">
      <alignment horizontal="center" vertical="center" wrapText="1"/>
    </xf>
    <xf numFmtId="0" fontId="3" fillId="2" borderId="14" xfId="52" applyFont="1" applyFill="1" applyBorder="1" applyAlignment="1" applyProtection="1">
      <alignment horizontal="center" vertical="center" wrapText="1"/>
    </xf>
    <xf numFmtId="0" fontId="2" fillId="0" borderId="14" xfId="52" applyFont="1" applyFill="1" applyBorder="1" applyAlignment="1" applyProtection="1">
      <alignment vertical="center"/>
    </xf>
    <xf numFmtId="0" fontId="1" fillId="0" borderId="8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>
      <alignment horizontal="right" vertical="center" wrapText="1"/>
    </xf>
    <xf numFmtId="0" fontId="13" fillId="0" borderId="0" xfId="52" applyFont="1" applyFill="1" applyAlignment="1" applyProtection="1">
      <alignment horizontal="right" vertical="center"/>
    </xf>
    <xf numFmtId="49" fontId="9" fillId="0" borderId="0" xfId="52" applyNumberFormat="1" applyFont="1" applyFill="1" applyBorder="1" applyAlignment="1" applyProtection="1">
      <alignment vertical="center"/>
    </xf>
    <xf numFmtId="49" fontId="9" fillId="0" borderId="0" xfId="52" applyNumberFormat="1" applyFont="1" applyFill="1" applyBorder="1" applyAlignment="1" applyProtection="1">
      <alignment horizontal="center" vertical="center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2" xfId="52" applyFont="1" applyFill="1" applyBorder="1" applyAlignment="1" applyProtection="1">
      <alignment horizontal="center" vertical="center" wrapText="1"/>
    </xf>
    <xf numFmtId="49" fontId="3" fillId="0" borderId="10" xfId="52" applyNumberFormat="1" applyFont="1" applyFill="1" applyBorder="1" applyAlignment="1" applyProtection="1">
      <alignment horizontal="center" vertical="center" wrapText="1"/>
    </xf>
    <xf numFmtId="0" fontId="2" fillId="0" borderId="15" xfId="52" applyFont="1" applyFill="1" applyBorder="1" applyAlignment="1" applyProtection="1">
      <alignment horizontal="center" vertical="center" wrapText="1"/>
    </xf>
    <xf numFmtId="0" fontId="2" fillId="0" borderId="19" xfId="52" applyFont="1" applyFill="1" applyBorder="1" applyAlignment="1" applyProtection="1">
      <alignment horizontal="center" vertical="center" wrapText="1"/>
    </xf>
    <xf numFmtId="0" fontId="3" fillId="0" borderId="19" xfId="52" applyFont="1" applyFill="1" applyBorder="1" applyAlignment="1" applyProtection="1">
      <alignment horizontal="center" vertical="center" wrapText="1"/>
    </xf>
    <xf numFmtId="49" fontId="3" fillId="0" borderId="14" xfId="52" applyNumberFormat="1" applyFont="1" applyFill="1" applyBorder="1" applyAlignment="1" applyProtection="1">
      <alignment horizontal="center" vertical="center" wrapText="1"/>
    </xf>
    <xf numFmtId="0" fontId="3" fillId="0" borderId="11" xfId="52" applyFont="1" applyFill="1" applyBorder="1" applyAlignment="1" applyProtection="1">
      <alignment horizontal="center" vertical="center" wrapText="1"/>
    </xf>
    <xf numFmtId="49" fontId="3" fillId="0" borderId="8" xfId="52" applyNumberFormat="1" applyFont="1" applyFill="1" applyBorder="1" applyAlignment="1" applyProtection="1">
      <alignment horizontal="right" vertical="center"/>
    </xf>
    <xf numFmtId="4" fontId="3" fillId="0" borderId="8" xfId="52" applyNumberFormat="1" applyFont="1" applyFill="1" applyBorder="1" applyAlignment="1" applyProtection="1">
      <alignment horizontal="right" vertical="center"/>
    </xf>
    <xf numFmtId="0" fontId="1" fillId="0" borderId="12" xfId="52" applyFont="1" applyFill="1" applyBorder="1" applyAlignment="1" applyProtection="1">
      <alignment horizontal="center" vertical="center"/>
    </xf>
    <xf numFmtId="0" fontId="1" fillId="0" borderId="9" xfId="52" applyFont="1" applyFill="1" applyBorder="1" applyAlignment="1" applyProtection="1">
      <alignment horizontal="center" vertical="center"/>
    </xf>
    <xf numFmtId="0" fontId="1" fillId="0" borderId="8" xfId="52" applyFont="1" applyFill="1" applyBorder="1" applyAlignment="1" applyProtection="1">
      <alignment horizontal="center" vertical="center"/>
    </xf>
    <xf numFmtId="4" fontId="3" fillId="0" borderId="8" xfId="52" applyNumberFormat="1" applyFont="1" applyFill="1" applyBorder="1" applyAlignment="1" applyProtection="1">
      <alignment horizontal="right" vertical="center"/>
      <protection locked="0"/>
    </xf>
    <xf numFmtId="0" fontId="3" fillId="2" borderId="2" xfId="52" applyFont="1" applyFill="1" applyBorder="1" applyAlignment="1" applyProtection="1">
      <alignment horizontal="center" vertical="center" wrapText="1"/>
    </xf>
    <xf numFmtId="0" fontId="3" fillId="2" borderId="6" xfId="52" applyFont="1" applyFill="1" applyBorder="1" applyAlignment="1" applyProtection="1">
      <alignment horizontal="center" vertical="center" wrapText="1"/>
    </xf>
    <xf numFmtId="0" fontId="2" fillId="2" borderId="2" xfId="52" applyFont="1" applyFill="1" applyBorder="1" applyAlignment="1" applyProtection="1">
      <alignment horizontal="center" vertical="center" wrapText="1"/>
    </xf>
    <xf numFmtId="0" fontId="3" fillId="2" borderId="20" xfId="52" applyFont="1" applyFill="1" applyBorder="1" applyAlignment="1" applyProtection="1">
      <alignment horizontal="center" vertical="center" wrapText="1"/>
    </xf>
    <xf numFmtId="0" fontId="3" fillId="2" borderId="21" xfId="52" applyFont="1" applyFill="1" applyBorder="1" applyAlignment="1" applyProtection="1">
      <alignment horizontal="center" vertical="center" wrapText="1"/>
    </xf>
    <xf numFmtId="49" fontId="3" fillId="0" borderId="14" xfId="52" applyNumberFormat="1" applyFont="1" applyFill="1" applyBorder="1" applyAlignment="1" applyProtection="1">
      <alignment horizontal="right" vertical="center"/>
    </xf>
    <xf numFmtId="49" fontId="3" fillId="0" borderId="14" xfId="52" applyNumberFormat="1" applyFont="1" applyFill="1" applyBorder="1" applyAlignment="1" applyProtection="1">
      <alignment horizontal="center" vertical="center"/>
    </xf>
    <xf numFmtId="0" fontId="3" fillId="0" borderId="8" xfId="52" applyFont="1" applyFill="1" applyBorder="1" applyAlignment="1" applyProtection="1">
      <alignment horizontal="right" vertical="center"/>
    </xf>
    <xf numFmtId="0" fontId="3" fillId="0" borderId="8" xfId="52" applyFont="1" applyFill="1" applyBorder="1" applyAlignment="1" applyProtection="1">
      <alignment vertical="center"/>
    </xf>
    <xf numFmtId="0" fontId="1" fillId="0" borderId="8" xfId="52" applyFont="1" applyFill="1" applyBorder="1" applyAlignment="1" applyProtection="1">
      <alignment horizontal="right" vertical="center" wrapText="1"/>
    </xf>
    <xf numFmtId="0" fontId="3" fillId="0" borderId="8" xfId="52" applyFont="1" applyFill="1" applyBorder="1" applyAlignment="1" applyProtection="1">
      <alignment horizontal="right" vertical="center"/>
      <protection locked="0"/>
    </xf>
    <xf numFmtId="0" fontId="6" fillId="0" borderId="0" xfId="52" applyFont="1" applyFill="1" applyBorder="1" applyAlignment="1" applyProtection="1">
      <alignment horizontal="right" vertical="center" wrapText="1"/>
    </xf>
    <xf numFmtId="0" fontId="9" fillId="0" borderId="0" xfId="52" applyFont="1" applyFill="1" applyBorder="1" applyAlignment="1" applyProtection="1">
      <alignment horizontal="right" vertical="center" wrapText="1"/>
    </xf>
    <xf numFmtId="0" fontId="2" fillId="0" borderId="17" xfId="52" applyFont="1" applyFill="1" applyBorder="1" applyAlignment="1" applyProtection="1">
      <alignment horizontal="center" vertical="center" wrapText="1"/>
    </xf>
    <xf numFmtId="0" fontId="2" fillId="0" borderId="7" xfId="52" applyFont="1" applyFill="1" applyBorder="1" applyAlignment="1" applyProtection="1">
      <alignment horizontal="center" vertical="center" wrapText="1"/>
    </xf>
    <xf numFmtId="0" fontId="3" fillId="0" borderId="15" xfId="52" applyFont="1" applyFill="1" applyBorder="1" applyAlignment="1" applyProtection="1">
      <alignment horizontal="center" vertical="center" wrapText="1"/>
    </xf>
    <xf numFmtId="0" fontId="21" fillId="0" borderId="0" xfId="52" applyFont="1" applyFill="1" applyBorder="1" applyAlignment="1" applyProtection="1">
      <alignment horizontal="center" vertical="center"/>
    </xf>
    <xf numFmtId="0" fontId="21" fillId="0" borderId="0" xfId="52" applyFont="1" applyFill="1" applyBorder="1" applyAlignment="1" applyProtection="1">
      <alignment horizontal="center" vertical="center" wrapText="1"/>
    </xf>
    <xf numFmtId="0" fontId="21" fillId="0" borderId="0" xfId="52" applyFont="1" applyFill="1" applyBorder="1" applyAlignment="1" applyProtection="1">
      <alignment vertical="center" wrapText="1"/>
    </xf>
    <xf numFmtId="0" fontId="21" fillId="0" borderId="0" xfId="52" applyFont="1" applyFill="1" applyBorder="1" applyAlignment="1" applyProtection="1">
      <alignment vertical="center"/>
    </xf>
    <xf numFmtId="0" fontId="1" fillId="0" borderId="0" xfId="52" applyFont="1" applyFill="1" applyBorder="1" applyAlignment="1" applyProtection="1">
      <alignment horizontal="center" vertical="center" wrapText="1"/>
    </xf>
    <xf numFmtId="0" fontId="2" fillId="0" borderId="12" xfId="52" applyFont="1" applyFill="1" applyBorder="1" applyAlignment="1" applyProtection="1">
      <alignment horizontal="center" vertical="center" wrapText="1"/>
    </xf>
    <xf numFmtId="43" fontId="2" fillId="2" borderId="8" xfId="8" applyFont="1" applyFill="1" applyBorder="1" applyAlignment="1" applyProtection="1">
      <alignment vertical="center"/>
    </xf>
    <xf numFmtId="43" fontId="2" fillId="0" borderId="8" xfId="8" applyFont="1" applyFill="1" applyBorder="1" applyAlignment="1" applyProtection="1">
      <alignment vertical="center"/>
    </xf>
    <xf numFmtId="43" fontId="2" fillId="0" borderId="12" xfId="8" applyFont="1" applyFill="1" applyBorder="1" applyAlignment="1" applyProtection="1">
      <alignment vertical="center"/>
    </xf>
    <xf numFmtId="0" fontId="22" fillId="0" borderId="0" xfId="52" applyFont="1" applyFill="1" applyBorder="1" applyAlignment="1" applyProtection="1">
      <alignment horizontal="center" vertical="center" wrapText="1"/>
    </xf>
    <xf numFmtId="0" fontId="1" fillId="0" borderId="0" xfId="53" applyFont="1" applyFill="1" applyAlignment="1">
      <alignment vertical="center"/>
    </xf>
    <xf numFmtId="49" fontId="1" fillId="0" borderId="0" xfId="53" applyNumberFormat="1" applyFill="1" applyAlignment="1">
      <alignment vertical="center"/>
    </xf>
    <xf numFmtId="49" fontId="1" fillId="0" borderId="0" xfId="53" applyNumberFormat="1" applyFill="1" applyAlignment="1">
      <alignment horizontal="center" vertical="center"/>
    </xf>
    <xf numFmtId="0" fontId="1" fillId="0" borderId="0" xfId="53" applyFill="1" applyAlignment="1">
      <alignment vertical="center"/>
    </xf>
    <xf numFmtId="0" fontId="23" fillId="0" borderId="0" xfId="53" applyNumberFormat="1" applyFont="1" applyFill="1" applyBorder="1" applyAlignment="1" applyProtection="1">
      <alignment vertical="center"/>
    </xf>
    <xf numFmtId="49" fontId="9" fillId="0" borderId="0" xfId="53" applyNumberFormat="1" applyFont="1" applyFill="1" applyAlignment="1">
      <alignment vertical="center"/>
    </xf>
    <xf numFmtId="0" fontId="9" fillId="0" borderId="0" xfId="53" applyFont="1" applyFill="1" applyAlignment="1">
      <alignment vertical="center"/>
    </xf>
    <xf numFmtId="0" fontId="24" fillId="0" borderId="3" xfId="53" applyNumberFormat="1" applyFont="1" applyFill="1" applyBorder="1" applyAlignment="1" applyProtection="1">
      <alignment horizontal="center" vertical="center"/>
    </xf>
    <xf numFmtId="0" fontId="24" fillId="0" borderId="22" xfId="53" applyNumberFormat="1" applyFont="1" applyFill="1" applyBorder="1" applyAlignment="1" applyProtection="1">
      <alignment horizontal="center" vertical="center"/>
    </xf>
    <xf numFmtId="49" fontId="24" fillId="0" borderId="2" xfId="53" applyNumberFormat="1" applyFont="1" applyFill="1" applyBorder="1" applyAlignment="1" applyProtection="1">
      <alignment horizontal="center" vertical="center" wrapText="1"/>
    </xf>
    <xf numFmtId="49" fontId="24" fillId="0" borderId="3" xfId="53" applyNumberFormat="1" applyFont="1" applyFill="1" applyBorder="1" applyAlignment="1" applyProtection="1">
      <alignment horizontal="center" vertical="center" wrapText="1"/>
    </xf>
    <xf numFmtId="0" fontId="24" fillId="0" borderId="23" xfId="53" applyNumberFormat="1" applyFont="1" applyFill="1" applyBorder="1" applyAlignment="1" applyProtection="1">
      <alignment horizontal="center" vertical="center"/>
    </xf>
    <xf numFmtId="49" fontId="24" fillId="0" borderId="2" xfId="53" applyNumberFormat="1" applyFont="1" applyFill="1" applyBorder="1" applyAlignment="1" applyProtection="1">
      <alignment horizontal="center" vertical="center"/>
    </xf>
    <xf numFmtId="0" fontId="24" fillId="0" borderId="2" xfId="53" applyNumberFormat="1" applyFont="1" applyFill="1" applyBorder="1" applyAlignment="1" applyProtection="1">
      <alignment horizontal="center" vertical="center"/>
    </xf>
    <xf numFmtId="49" fontId="25" fillId="0" borderId="2" xfId="45" applyNumberFormat="1" applyFont="1" applyFill="1" applyBorder="1" applyAlignment="1">
      <alignment horizontal="center" vertical="center"/>
    </xf>
    <xf numFmtId="49" fontId="2" fillId="0" borderId="2" xfId="45" applyNumberFormat="1" applyFont="1" applyFill="1" applyBorder="1" applyAlignment="1">
      <alignment horizontal="center" vertical="center"/>
    </xf>
    <xf numFmtId="49" fontId="25" fillId="0" borderId="2" xfId="45" applyNumberFormat="1" applyFont="1" applyFill="1" applyBorder="1" applyAlignment="1">
      <alignment vertical="center"/>
    </xf>
    <xf numFmtId="0" fontId="2" fillId="0" borderId="2" xfId="8" applyNumberFormat="1" applyFont="1" applyFill="1" applyBorder="1" applyAlignment="1">
      <alignment horizontal="right" vertical="center"/>
    </xf>
    <xf numFmtId="43" fontId="2" fillId="0" borderId="2" xfId="8" applyFont="1" applyFill="1" applyBorder="1" applyAlignment="1">
      <alignment horizontal="right" vertical="center"/>
    </xf>
    <xf numFmtId="0" fontId="2" fillId="0" borderId="2" xfId="53" applyFont="1" applyFill="1" applyBorder="1" applyAlignment="1">
      <alignment vertical="center"/>
    </xf>
    <xf numFmtId="49" fontId="2" fillId="0" borderId="2" xfId="45" applyNumberFormat="1" applyFont="1" applyFill="1" applyBorder="1" applyAlignment="1">
      <alignment vertical="center"/>
    </xf>
    <xf numFmtId="176" fontId="2" fillId="0" borderId="2" xfId="8" applyNumberFormat="1" applyFont="1" applyFill="1" applyBorder="1" applyAlignment="1">
      <alignment horizontal="right" vertical="center"/>
    </xf>
    <xf numFmtId="0" fontId="2" fillId="0" borderId="2" xfId="53" applyFont="1" applyFill="1" applyBorder="1" applyAlignment="1">
      <alignment horizontal="right" vertical="center"/>
    </xf>
    <xf numFmtId="49" fontId="2" fillId="0" borderId="2" xfId="45" applyNumberFormat="1" applyFont="1" applyFill="1" applyBorder="1" applyAlignment="1">
      <alignment horizontal="right" vertical="center"/>
    </xf>
    <xf numFmtId="49" fontId="9" fillId="0" borderId="0" xfId="53" applyNumberFormat="1" applyFont="1" applyFill="1" applyAlignment="1">
      <alignment horizontal="center" vertical="center"/>
    </xf>
    <xf numFmtId="0" fontId="26" fillId="0" borderId="0" xfId="53" applyNumberFormat="1" applyFont="1" applyFill="1" applyBorder="1" applyAlignment="1" applyProtection="1">
      <alignment horizontal="right" vertical="center"/>
    </xf>
    <xf numFmtId="0" fontId="23" fillId="0" borderId="0" xfId="53" applyNumberFormat="1" applyFont="1" applyFill="1" applyBorder="1" applyAlignment="1" applyProtection="1">
      <alignment horizontal="right" vertical="center"/>
    </xf>
    <xf numFmtId="49" fontId="2" fillId="0" borderId="2" xfId="53" applyNumberFormat="1" applyFont="1" applyFill="1" applyBorder="1" applyAlignment="1">
      <alignment vertical="center"/>
    </xf>
    <xf numFmtId="49" fontId="2" fillId="0" borderId="2" xfId="53" applyNumberFormat="1" applyFont="1" applyFill="1" applyBorder="1" applyAlignment="1">
      <alignment horizontal="center" vertical="center"/>
    </xf>
    <xf numFmtId="0" fontId="27" fillId="0" borderId="2" xfId="53" applyNumberFormat="1" applyFont="1" applyFill="1" applyBorder="1" applyAlignment="1" applyProtection="1">
      <alignment horizontal="center" vertical="center"/>
    </xf>
    <xf numFmtId="49" fontId="25" fillId="0" borderId="2" xfId="53" applyNumberFormat="1" applyFont="1" applyFill="1" applyBorder="1" applyAlignment="1">
      <alignment vertical="center"/>
    </xf>
    <xf numFmtId="49" fontId="25" fillId="0" borderId="2" xfId="53" applyNumberFormat="1" applyFont="1" applyFill="1" applyBorder="1" applyAlignment="1">
      <alignment horizontal="center" vertical="center"/>
    </xf>
    <xf numFmtId="0" fontId="2" fillId="0" borderId="2" xfId="53" applyNumberFormat="1" applyFont="1" applyFill="1" applyBorder="1" applyAlignment="1">
      <alignment vertical="center"/>
    </xf>
    <xf numFmtId="49" fontId="3" fillId="0" borderId="12" xfId="52" applyNumberFormat="1" applyFont="1" applyFill="1" applyBorder="1" applyAlignment="1" applyProtection="1">
      <alignment horizontal="center" vertical="center" wrapText="1"/>
    </xf>
    <xf numFmtId="49" fontId="3" fillId="0" borderId="9" xfId="52" applyNumberFormat="1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/>
      <protection locked="0"/>
    </xf>
    <xf numFmtId="0" fontId="3" fillId="0" borderId="17" xfId="52" applyFont="1" applyFill="1" applyBorder="1" applyAlignment="1" applyProtection="1">
      <alignment horizontal="center" vertical="center"/>
    </xf>
    <xf numFmtId="49" fontId="3" fillId="0" borderId="14" xfId="52" applyNumberFormat="1" applyFont="1" applyFill="1" applyBorder="1" applyAlignment="1" applyProtection="1">
      <alignment horizontal="center" vertical="center"/>
      <protection locked="0"/>
    </xf>
    <xf numFmtId="49" fontId="3" fillId="0" borderId="4" xfId="52" applyNumberFormat="1" applyFont="1" applyFill="1" applyBorder="1" applyAlignment="1" applyProtection="1">
      <alignment horizontal="center" vertical="center"/>
      <protection locked="0"/>
    </xf>
    <xf numFmtId="0" fontId="2" fillId="0" borderId="4" xfId="52" applyFont="1" applyFill="1" applyBorder="1" applyAlignment="1" applyProtection="1">
      <alignment horizontal="center" vertical="center"/>
    </xf>
    <xf numFmtId="0" fontId="5" fillId="0" borderId="12" xfId="52" applyFont="1" applyFill="1" applyBorder="1" applyAlignment="1" applyProtection="1">
      <alignment horizontal="center" vertical="center"/>
    </xf>
    <xf numFmtId="0" fontId="5" fillId="0" borderId="9" xfId="52" applyFont="1" applyFill="1" applyBorder="1" applyAlignment="1" applyProtection="1">
      <alignment horizontal="center" vertical="center"/>
    </xf>
    <xf numFmtId="0" fontId="28" fillId="0" borderId="0" xfId="52" applyFont="1" applyFill="1" applyBorder="1" applyAlignment="1" applyProtection="1">
      <alignment vertical="center"/>
    </xf>
    <xf numFmtId="0" fontId="3" fillId="0" borderId="14" xfId="52" applyFont="1" applyFill="1" applyBorder="1" applyAlignment="1" applyProtection="1">
      <alignment horizontal="left" vertical="center"/>
    </xf>
    <xf numFmtId="43" fontId="3" fillId="0" borderId="4" xfId="8" applyFont="1" applyFill="1" applyBorder="1" applyAlignment="1" applyProtection="1">
      <alignment horizontal="center" vertical="center" wrapText="1"/>
    </xf>
    <xf numFmtId="0" fontId="3" fillId="0" borderId="8" xfId="52" applyFont="1" applyFill="1" applyBorder="1" applyAlignment="1" applyProtection="1">
      <alignment horizontal="left" vertical="center"/>
      <protection locked="0"/>
    </xf>
    <xf numFmtId="43" fontId="3" fillId="0" borderId="8" xfId="8" applyFont="1" applyFill="1" applyBorder="1" applyAlignment="1" applyProtection="1">
      <alignment horizontal="center" vertical="center"/>
      <protection locked="0"/>
    </xf>
    <xf numFmtId="0" fontId="3" fillId="0" borderId="14" xfId="52" applyFont="1" applyFill="1" applyBorder="1" applyAlignment="1" applyProtection="1">
      <alignment vertical="center" wrapText="1"/>
      <protection locked="0"/>
    </xf>
    <xf numFmtId="43" fontId="3" fillId="0" borderId="4" xfId="8" applyFont="1" applyFill="1" applyBorder="1" applyAlignment="1" applyProtection="1">
      <alignment horizontal="center" vertical="center"/>
      <protection locked="0"/>
    </xf>
    <xf numFmtId="43" fontId="3" fillId="0" borderId="4" xfId="8" applyFont="1" applyBorder="1" applyAlignment="1" applyProtection="1">
      <alignment horizontal="center" vertical="center"/>
      <protection locked="0"/>
    </xf>
    <xf numFmtId="0" fontId="3" fillId="0" borderId="14" xfId="52" applyFont="1" applyBorder="1" applyAlignment="1">
      <alignment vertical="center" wrapText="1"/>
      <protection locked="0"/>
    </xf>
    <xf numFmtId="43" fontId="2" fillId="0" borderId="8" xfId="8" applyFont="1" applyFill="1" applyBorder="1" applyAlignment="1" applyProtection="1">
      <alignment horizontal="center" vertical="center"/>
    </xf>
    <xf numFmtId="43" fontId="15" fillId="0" borderId="4" xfId="8" applyFont="1" applyFill="1" applyBorder="1" applyAlignment="1" applyProtection="1">
      <alignment horizontal="center" vertical="center"/>
      <protection locked="0"/>
    </xf>
    <xf numFmtId="0" fontId="29" fillId="0" borderId="8" xfId="52" applyFont="1" applyFill="1" applyBorder="1" applyAlignment="1" applyProtection="1">
      <alignment horizontal="center" vertical="center"/>
    </xf>
    <xf numFmtId="43" fontId="29" fillId="0" borderId="8" xfId="8" applyFont="1" applyFill="1" applyBorder="1" applyAlignment="1" applyProtection="1">
      <alignment horizontal="center" vertical="center"/>
    </xf>
    <xf numFmtId="0" fontId="3" fillId="0" borderId="8" xfId="52" applyFont="1" applyFill="1" applyBorder="1" applyAlignment="1" applyProtection="1">
      <alignment horizontal="left" vertical="center"/>
    </xf>
    <xf numFmtId="0" fontId="29" fillId="0" borderId="8" xfId="52" applyFont="1" applyFill="1" applyBorder="1" applyAlignment="1" applyProtection="1">
      <alignment horizontal="center" vertical="center"/>
      <protection locked="0"/>
    </xf>
    <xf numFmtId="4" fontId="3" fillId="0" borderId="1" xfId="52" applyNumberFormat="1" applyFont="1" applyFill="1" applyBorder="1" applyAlignment="1" applyProtection="1">
      <alignment vertical="center"/>
    </xf>
    <xf numFmtId="4" fontId="3" fillId="0" borderId="12" xfId="52" applyNumberFormat="1" applyFont="1" applyFill="1" applyBorder="1" applyAlignment="1" applyProtection="1">
      <alignment vertical="center"/>
    </xf>
    <xf numFmtId="4" fontId="3" fillId="0" borderId="9" xfId="52" applyNumberFormat="1" applyFont="1" applyFill="1" applyBorder="1" applyAlignment="1" applyProtection="1">
      <alignment vertical="center"/>
    </xf>
    <xf numFmtId="0" fontId="1" fillId="0" borderId="9" xfId="52" applyFont="1" applyFill="1" applyBorder="1" applyAlignment="1" applyProtection="1">
      <alignment horizontal="center" vertical="center" wrapText="1"/>
    </xf>
    <xf numFmtId="4" fontId="3" fillId="0" borderId="12" xfId="52" applyNumberFormat="1" applyFont="1" applyFill="1" applyBorder="1" applyAlignment="1" applyProtection="1">
      <alignment vertical="center"/>
      <protection locked="0"/>
    </xf>
    <xf numFmtId="4" fontId="3" fillId="0" borderId="9" xfId="52" applyNumberFormat="1" applyFont="1" applyFill="1" applyBorder="1" applyAlignment="1" applyProtection="1">
      <alignment vertical="center"/>
      <protection locked="0"/>
    </xf>
    <xf numFmtId="0" fontId="2" fillId="0" borderId="12" xfId="52" applyFont="1" applyFill="1" applyBorder="1" applyAlignment="1" applyProtection="1">
      <alignment horizontal="center" vertical="center" wrapText="1"/>
      <protection locked="0"/>
    </xf>
    <xf numFmtId="0" fontId="2" fillId="0" borderId="9" xfId="52" applyFont="1" applyFill="1" applyBorder="1" applyAlignment="1" applyProtection="1">
      <alignment horizontal="center" vertical="center" wrapText="1"/>
    </xf>
    <xf numFmtId="4" fontId="3" fillId="0" borderId="14" xfId="52" applyNumberFormat="1" applyFont="1" applyFill="1" applyBorder="1" applyAlignment="1" applyProtection="1">
      <alignment vertical="center"/>
      <protection locked="0"/>
    </xf>
    <xf numFmtId="0" fontId="1" fillId="0" borderId="0" xfId="52" applyFont="1" applyFill="1" applyBorder="1" applyAlignment="1" applyProtection="1">
      <alignment horizontal="right" vertical="center"/>
    </xf>
    <xf numFmtId="0" fontId="2" fillId="0" borderId="1" xfId="52" applyFont="1" applyFill="1" applyBorder="1" applyAlignment="1" applyProtection="1">
      <alignment horizontal="center" vertical="center" wrapText="1"/>
      <protection locked="0"/>
    </xf>
    <xf numFmtId="0" fontId="2" fillId="0" borderId="17" xfId="52" applyFont="1" applyFill="1" applyBorder="1" applyAlignment="1" applyProtection="1">
      <alignment horizontal="center" vertical="center" wrapText="1"/>
      <protection locked="0"/>
    </xf>
    <xf numFmtId="0" fontId="2" fillId="0" borderId="13" xfId="52" applyFont="1" applyFill="1" applyBorder="1" applyAlignment="1" applyProtection="1">
      <alignment horizontal="center" vertical="center" wrapText="1"/>
      <protection locked="0"/>
    </xf>
    <xf numFmtId="0" fontId="2" fillId="0" borderId="13" xfId="52" applyFont="1" applyFill="1" applyBorder="1" applyAlignment="1" applyProtection="1">
      <alignment horizontal="center" vertical="center" wrapText="1"/>
    </xf>
    <xf numFmtId="0" fontId="2" fillId="0" borderId="14" xfId="52" applyFont="1" applyFill="1" applyBorder="1" applyAlignment="1" applyProtection="1">
      <alignment horizontal="center" vertical="center" wrapText="1"/>
    </xf>
    <xf numFmtId="0" fontId="2" fillId="0" borderId="4" xfId="52" applyFont="1" applyFill="1" applyBorder="1" applyAlignment="1" applyProtection="1">
      <alignment horizontal="center" vertical="center" wrapText="1"/>
    </xf>
    <xf numFmtId="0" fontId="3" fillId="0" borderId="12" xfId="52" applyFont="1" applyFill="1" applyBorder="1" applyAlignment="1" applyProtection="1">
      <alignment horizontal="right" vertical="center"/>
    </xf>
    <xf numFmtId="0" fontId="7" fillId="0" borderId="0" xfId="52" applyFont="1" applyFill="1" applyBorder="1" applyAlignment="1" applyProtection="1">
      <alignment horizontal="center" vertical="center"/>
    </xf>
    <xf numFmtId="0" fontId="6" fillId="0" borderId="0" xfId="52" applyFont="1" applyFill="1" applyBorder="1" applyAlignment="1" applyProtection="1">
      <alignment vertical="center"/>
      <protection locked="0"/>
    </xf>
    <xf numFmtId="0" fontId="2" fillId="3" borderId="4" xfId="52" applyFont="1" applyFill="1" applyBorder="1" applyAlignment="1" applyProtection="1">
      <alignment horizontal="center" vertical="center" wrapText="1"/>
      <protection locked="0"/>
    </xf>
    <xf numFmtId="0" fontId="2" fillId="0" borderId="8" xfId="52" applyFont="1" applyFill="1" applyBorder="1" applyAlignment="1" applyProtection="1">
      <alignment vertical="center"/>
      <protection locked="0"/>
    </xf>
    <xf numFmtId="0" fontId="6" fillId="0" borderId="0" xfId="52" applyFont="1" applyFill="1" applyBorder="1" applyAlignment="1" applyProtection="1">
      <alignment horizontal="right" vertical="center"/>
      <protection locked="0"/>
    </xf>
    <xf numFmtId="0" fontId="2" fillId="3" borderId="9" xfId="52" applyFont="1" applyFill="1" applyBorder="1" applyAlignment="1" applyProtection="1">
      <alignment horizontal="center" vertical="center" wrapText="1"/>
      <protection locked="0"/>
    </xf>
    <xf numFmtId="0" fontId="30" fillId="0" borderId="0" xfId="52" applyFont="1" applyFill="1" applyBorder="1" applyAlignment="1" applyProtection="1">
      <alignment vertical="center"/>
      <protection locked="0"/>
    </xf>
    <xf numFmtId="0" fontId="13" fillId="0" borderId="0" xfId="52" applyFont="1" applyFill="1" applyBorder="1" applyAlignment="1" applyProtection="1">
      <alignment horizontal="center" vertical="center"/>
    </xf>
    <xf numFmtId="0" fontId="13" fillId="0" borderId="0" xfId="52" applyFont="1" applyFill="1" applyBorder="1" applyAlignment="1" applyProtection="1">
      <alignment horizontal="right" vertical="center"/>
    </xf>
    <xf numFmtId="0" fontId="3" fillId="0" borderId="9" xfId="52" applyFont="1" applyFill="1" applyBorder="1" applyAlignment="1" applyProtection="1">
      <alignment horizontal="right" vertical="center"/>
    </xf>
    <xf numFmtId="43" fontId="3" fillId="0" borderId="9" xfId="8" applyFont="1" applyFill="1" applyBorder="1" applyAlignment="1" applyProtection="1">
      <alignment horizontal="right" vertical="center" wrapText="1"/>
    </xf>
    <xf numFmtId="0" fontId="3" fillId="0" borderId="9" xfId="52" applyFont="1" applyFill="1" applyBorder="1" applyAlignment="1" applyProtection="1">
      <alignment horizontal="left" vertical="center" wrapText="1"/>
      <protection locked="0"/>
    </xf>
    <xf numFmtId="43" fontId="3" fillId="0" borderId="4" xfId="8" applyFont="1" applyFill="1" applyBorder="1" applyAlignment="1" applyProtection="1">
      <alignment horizontal="right" vertical="center" wrapText="1"/>
    </xf>
    <xf numFmtId="0" fontId="3" fillId="0" borderId="4" xfId="52" applyFont="1" applyFill="1" applyBorder="1" applyAlignment="1" applyProtection="1">
      <alignment horizontal="left" vertical="center" wrapText="1"/>
      <protection locked="0"/>
    </xf>
    <xf numFmtId="43" fontId="3" fillId="0" borderId="4" xfId="8" applyFont="1" applyFill="1" applyBorder="1" applyAlignment="1" applyProtection="1">
      <alignment horizontal="right" vertical="center" wrapText="1"/>
      <protection locked="0"/>
    </xf>
    <xf numFmtId="43" fontId="2" fillId="0" borderId="4" xfId="8" applyFont="1" applyFill="1" applyBorder="1" applyAlignment="1" applyProtection="1">
      <alignment horizontal="right" vertical="center" wrapText="1"/>
    </xf>
    <xf numFmtId="0" fontId="29" fillId="0" borderId="14" xfId="52" applyFont="1" applyFill="1" applyBorder="1" applyAlignment="1" applyProtection="1">
      <alignment horizontal="center" vertical="center"/>
    </xf>
    <xf numFmtId="43" fontId="29" fillId="0" borderId="4" xfId="8" applyFont="1" applyFill="1" applyBorder="1" applyAlignment="1" applyProtection="1">
      <alignment horizontal="right" vertical="center" wrapText="1"/>
    </xf>
    <xf numFmtId="0" fontId="29" fillId="0" borderId="4" xfId="52" applyFont="1" applyFill="1" applyBorder="1" applyAlignment="1" applyProtection="1">
      <alignment horizontal="center" vertical="center"/>
    </xf>
    <xf numFmtId="0" fontId="3" fillId="0" borderId="4" xfId="52" applyFont="1" applyFill="1" applyBorder="1" applyAlignment="1" applyProtection="1">
      <alignment horizontal="left" vertical="center"/>
    </xf>
    <xf numFmtId="0" fontId="29" fillId="0" borderId="14" xfId="52" applyFont="1" applyFill="1" applyBorder="1" applyAlignment="1" applyProtection="1">
      <alignment horizontal="center" vertical="center"/>
      <protection locked="0"/>
    </xf>
    <xf numFmtId="43" fontId="29" fillId="0" borderId="4" xfId="8" applyFont="1" applyFill="1" applyBorder="1" applyAlignment="1" applyProtection="1">
      <alignment horizontal="right" vertical="center" wrapText="1"/>
      <protection locked="0"/>
    </xf>
    <xf numFmtId="0" fontId="31" fillId="0" borderId="0" xfId="0" applyFont="1" applyAlignment="1">
      <alignment horizontal="center" vertical="center" wrapText="1"/>
      <protection locked="0"/>
    </xf>
    <xf numFmtId="0" fontId="31" fillId="0" borderId="0" xfId="0" applyFont="1" applyAlignment="1">
      <alignment vertical="center"/>
      <protection locked="0"/>
    </xf>
    <xf numFmtId="0" fontId="31" fillId="0" borderId="0" xfId="0" applyFont="1" applyAlignment="1">
      <alignment horizontal="center" vertical="center"/>
      <protection locked="0"/>
    </xf>
    <xf numFmtId="43" fontId="31" fillId="0" borderId="0" xfId="0" applyNumberFormat="1" applyFont="1" applyAlignment="1">
      <alignment vertical="center"/>
      <protection locked="0"/>
    </xf>
    <xf numFmtId="0" fontId="31" fillId="0" borderId="24" xfId="0" applyFont="1" applyBorder="1" applyAlignment="1">
      <alignment horizontal="center" vertical="center" wrapText="1"/>
      <protection locked="0"/>
    </xf>
    <xf numFmtId="0" fontId="31" fillId="0" borderId="25" xfId="0" applyFont="1" applyBorder="1" applyAlignment="1">
      <alignment horizontal="center" vertical="center" wrapText="1"/>
      <protection locked="0"/>
    </xf>
    <xf numFmtId="0" fontId="31" fillId="0" borderId="26" xfId="0" applyFont="1" applyBorder="1" applyAlignment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  <protection locked="0"/>
    </xf>
    <xf numFmtId="0" fontId="8" fillId="0" borderId="24" xfId="0" applyFont="1" applyBorder="1" applyAlignment="1" applyProtection="1">
      <alignment vertical="center"/>
    </xf>
    <xf numFmtId="0" fontId="31" fillId="0" borderId="25" xfId="0" applyFont="1" applyBorder="1" applyAlignment="1">
      <alignment vertical="center"/>
      <protection locked="0"/>
    </xf>
    <xf numFmtId="0" fontId="32" fillId="0" borderId="25" xfId="0" applyFont="1" applyBorder="1" applyAlignment="1">
      <alignment horizontal="center" vertical="center"/>
      <protection locked="0"/>
    </xf>
    <xf numFmtId="0" fontId="33" fillId="0" borderId="26" xfId="0" applyFont="1" applyBorder="1" applyAlignment="1" applyProtection="1">
      <alignment horizontal="center" vertical="center"/>
    </xf>
    <xf numFmtId="43" fontId="33" fillId="0" borderId="27" xfId="8" applyFont="1" applyBorder="1" applyAlignment="1">
      <alignment horizontal="justify" vertical="center"/>
    </xf>
    <xf numFmtId="43" fontId="33" fillId="0" borderId="25" xfId="8" applyFont="1" applyBorder="1" applyAlignment="1">
      <alignment horizontal="justify" vertical="center"/>
    </xf>
    <xf numFmtId="0" fontId="31" fillId="0" borderId="24" xfId="0" applyFont="1" applyBorder="1" applyAlignment="1">
      <alignment vertical="center"/>
      <protection locked="0"/>
    </xf>
    <xf numFmtId="0" fontId="2" fillId="0" borderId="25" xfId="0" applyFont="1" applyBorder="1" applyAlignment="1">
      <alignment vertical="center"/>
      <protection locked="0"/>
    </xf>
    <xf numFmtId="0" fontId="33" fillId="0" borderId="25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left" vertical="center" indent="1"/>
    </xf>
    <xf numFmtId="0" fontId="8" fillId="0" borderId="25" xfId="0" applyFont="1" applyBorder="1" applyAlignment="1" applyProtection="1">
      <alignment horizontal="left" vertical="center" indent="2"/>
    </xf>
    <xf numFmtId="0" fontId="8" fillId="0" borderId="25" xfId="0" applyFont="1" applyBorder="1" applyAlignment="1" applyProtection="1">
      <alignment horizontal="left" vertical="center" indent="3"/>
    </xf>
    <xf numFmtId="0" fontId="8" fillId="0" borderId="25" xfId="0" applyFont="1" applyBorder="1" applyAlignment="1" applyProtection="1">
      <alignment vertical="center"/>
    </xf>
    <xf numFmtId="0" fontId="2" fillId="0" borderId="26" xfId="0" applyFont="1" applyBorder="1" applyAlignment="1">
      <alignment horizontal="center" vertical="center" wrapText="1"/>
      <protection locked="0"/>
    </xf>
    <xf numFmtId="43" fontId="33" fillId="0" borderId="26" xfId="8" applyFont="1" applyBorder="1" applyAlignment="1">
      <alignment horizontal="justify" vertical="center"/>
    </xf>
    <xf numFmtId="43" fontId="33" fillId="0" borderId="0" xfId="8" applyFont="1" applyAlignment="1">
      <alignment horizontal="justify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Normal 4" xfId="49"/>
    <cellStyle name="40% - 强调文字颜色 6" xfId="50" builtinId="51"/>
    <cellStyle name="60% - 强调文字颜色 6" xfId="51" builtinId="52"/>
    <cellStyle name="Normal" xfId="52"/>
    <cellStyle name="常规 5" xfId="53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7"/>
  <sheetViews>
    <sheetView workbookViewId="0">
      <pane xSplit="5" ySplit="3" topLeftCell="F85" activePane="bottomRight" state="frozen"/>
      <selection/>
      <selection pane="topRight"/>
      <selection pane="bottomLeft"/>
      <selection pane="bottomRight" activeCell="H43" sqref="H43"/>
    </sheetView>
  </sheetViews>
  <sheetFormatPr defaultColWidth="9" defaultRowHeight="14.25"/>
  <cols>
    <col min="1" max="1" width="4.16190476190476" style="302" customWidth="1"/>
    <col min="2" max="2" width="21.6666666666667" style="302" customWidth="1"/>
    <col min="3" max="5" width="5.55238095238095" style="303" customWidth="1"/>
    <col min="6" max="16" width="10.6095238095238" style="302" customWidth="1"/>
    <col min="17" max="256" width="8.88571428571429" style="302"/>
    <col min="257" max="257" width="4.16190476190476" style="302" customWidth="1"/>
    <col min="258" max="258" width="21.6666666666667" style="302" customWidth="1"/>
    <col min="259" max="261" width="5.55238095238095" style="302" customWidth="1"/>
    <col min="262" max="272" width="10.6095238095238" style="302" customWidth="1"/>
    <col min="273" max="512" width="8.88571428571429" style="302"/>
    <col min="513" max="513" width="4.16190476190476" style="302" customWidth="1"/>
    <col min="514" max="514" width="21.6666666666667" style="302" customWidth="1"/>
    <col min="515" max="517" width="5.55238095238095" style="302" customWidth="1"/>
    <col min="518" max="528" width="10.6095238095238" style="302" customWidth="1"/>
    <col min="529" max="768" width="8.88571428571429" style="302"/>
    <col min="769" max="769" width="4.16190476190476" style="302" customWidth="1"/>
    <col min="770" max="770" width="21.6666666666667" style="302" customWidth="1"/>
    <col min="771" max="773" width="5.55238095238095" style="302" customWidth="1"/>
    <col min="774" max="784" width="10.6095238095238" style="302" customWidth="1"/>
    <col min="785" max="1024" width="8.88571428571429" style="302"/>
    <col min="1025" max="1025" width="4.16190476190476" style="302" customWidth="1"/>
    <col min="1026" max="1026" width="21.6666666666667" style="302" customWidth="1"/>
    <col min="1027" max="1029" width="5.55238095238095" style="302" customWidth="1"/>
    <col min="1030" max="1040" width="10.6095238095238" style="302" customWidth="1"/>
    <col min="1041" max="1280" width="8.88571428571429" style="302"/>
    <col min="1281" max="1281" width="4.16190476190476" style="302" customWidth="1"/>
    <col min="1282" max="1282" width="21.6666666666667" style="302" customWidth="1"/>
    <col min="1283" max="1285" width="5.55238095238095" style="302" customWidth="1"/>
    <col min="1286" max="1296" width="10.6095238095238" style="302" customWidth="1"/>
    <col min="1297" max="1536" width="8.88571428571429" style="302"/>
    <col min="1537" max="1537" width="4.16190476190476" style="302" customWidth="1"/>
    <col min="1538" max="1538" width="21.6666666666667" style="302" customWidth="1"/>
    <col min="1539" max="1541" width="5.55238095238095" style="302" customWidth="1"/>
    <col min="1542" max="1552" width="10.6095238095238" style="302" customWidth="1"/>
    <col min="1553" max="1792" width="8.88571428571429" style="302"/>
    <col min="1793" max="1793" width="4.16190476190476" style="302" customWidth="1"/>
    <col min="1794" max="1794" width="21.6666666666667" style="302" customWidth="1"/>
    <col min="1795" max="1797" width="5.55238095238095" style="302" customWidth="1"/>
    <col min="1798" max="1808" width="10.6095238095238" style="302" customWidth="1"/>
    <col min="1809" max="2048" width="8.88571428571429" style="302"/>
    <col min="2049" max="2049" width="4.16190476190476" style="302" customWidth="1"/>
    <col min="2050" max="2050" width="21.6666666666667" style="302" customWidth="1"/>
    <col min="2051" max="2053" width="5.55238095238095" style="302" customWidth="1"/>
    <col min="2054" max="2064" width="10.6095238095238" style="302" customWidth="1"/>
    <col min="2065" max="2304" width="8.88571428571429" style="302"/>
    <col min="2305" max="2305" width="4.16190476190476" style="302" customWidth="1"/>
    <col min="2306" max="2306" width="21.6666666666667" style="302" customWidth="1"/>
    <col min="2307" max="2309" width="5.55238095238095" style="302" customWidth="1"/>
    <col min="2310" max="2320" width="10.6095238095238" style="302" customWidth="1"/>
    <col min="2321" max="2560" width="8.88571428571429" style="302"/>
    <col min="2561" max="2561" width="4.16190476190476" style="302" customWidth="1"/>
    <col min="2562" max="2562" width="21.6666666666667" style="302" customWidth="1"/>
    <col min="2563" max="2565" width="5.55238095238095" style="302" customWidth="1"/>
    <col min="2566" max="2576" width="10.6095238095238" style="302" customWidth="1"/>
    <col min="2577" max="2816" width="8.88571428571429" style="302"/>
    <col min="2817" max="2817" width="4.16190476190476" style="302" customWidth="1"/>
    <col min="2818" max="2818" width="21.6666666666667" style="302" customWidth="1"/>
    <col min="2819" max="2821" width="5.55238095238095" style="302" customWidth="1"/>
    <col min="2822" max="2832" width="10.6095238095238" style="302" customWidth="1"/>
    <col min="2833" max="3072" width="8.88571428571429" style="302"/>
    <col min="3073" max="3073" width="4.16190476190476" style="302" customWidth="1"/>
    <col min="3074" max="3074" width="21.6666666666667" style="302" customWidth="1"/>
    <col min="3075" max="3077" width="5.55238095238095" style="302" customWidth="1"/>
    <col min="3078" max="3088" width="10.6095238095238" style="302" customWidth="1"/>
    <col min="3089" max="3328" width="8.88571428571429" style="302"/>
    <col min="3329" max="3329" width="4.16190476190476" style="302" customWidth="1"/>
    <col min="3330" max="3330" width="21.6666666666667" style="302" customWidth="1"/>
    <col min="3331" max="3333" width="5.55238095238095" style="302" customWidth="1"/>
    <col min="3334" max="3344" width="10.6095238095238" style="302" customWidth="1"/>
    <col min="3345" max="3584" width="8.88571428571429" style="302"/>
    <col min="3585" max="3585" width="4.16190476190476" style="302" customWidth="1"/>
    <col min="3586" max="3586" width="21.6666666666667" style="302" customWidth="1"/>
    <col min="3587" max="3589" width="5.55238095238095" style="302" customWidth="1"/>
    <col min="3590" max="3600" width="10.6095238095238" style="302" customWidth="1"/>
    <col min="3601" max="3840" width="8.88571428571429" style="302"/>
    <col min="3841" max="3841" width="4.16190476190476" style="302" customWidth="1"/>
    <col min="3842" max="3842" width="21.6666666666667" style="302" customWidth="1"/>
    <col min="3843" max="3845" width="5.55238095238095" style="302" customWidth="1"/>
    <col min="3846" max="3856" width="10.6095238095238" style="302" customWidth="1"/>
    <col min="3857" max="4096" width="8.88571428571429" style="302"/>
    <col min="4097" max="4097" width="4.16190476190476" style="302" customWidth="1"/>
    <col min="4098" max="4098" width="21.6666666666667" style="302" customWidth="1"/>
    <col min="4099" max="4101" width="5.55238095238095" style="302" customWidth="1"/>
    <col min="4102" max="4112" width="10.6095238095238" style="302" customWidth="1"/>
    <col min="4113" max="4352" width="8.88571428571429" style="302"/>
    <col min="4353" max="4353" width="4.16190476190476" style="302" customWidth="1"/>
    <col min="4354" max="4354" width="21.6666666666667" style="302" customWidth="1"/>
    <col min="4355" max="4357" width="5.55238095238095" style="302" customWidth="1"/>
    <col min="4358" max="4368" width="10.6095238095238" style="302" customWidth="1"/>
    <col min="4369" max="4608" width="8.88571428571429" style="302"/>
    <col min="4609" max="4609" width="4.16190476190476" style="302" customWidth="1"/>
    <col min="4610" max="4610" width="21.6666666666667" style="302" customWidth="1"/>
    <col min="4611" max="4613" width="5.55238095238095" style="302" customWidth="1"/>
    <col min="4614" max="4624" width="10.6095238095238" style="302" customWidth="1"/>
    <col min="4625" max="4864" width="8.88571428571429" style="302"/>
    <col min="4865" max="4865" width="4.16190476190476" style="302" customWidth="1"/>
    <col min="4866" max="4866" width="21.6666666666667" style="302" customWidth="1"/>
    <col min="4867" max="4869" width="5.55238095238095" style="302" customWidth="1"/>
    <col min="4870" max="4880" width="10.6095238095238" style="302" customWidth="1"/>
    <col min="4881" max="5120" width="8.88571428571429" style="302"/>
    <col min="5121" max="5121" width="4.16190476190476" style="302" customWidth="1"/>
    <col min="5122" max="5122" width="21.6666666666667" style="302" customWidth="1"/>
    <col min="5123" max="5125" width="5.55238095238095" style="302" customWidth="1"/>
    <col min="5126" max="5136" width="10.6095238095238" style="302" customWidth="1"/>
    <col min="5137" max="5376" width="8.88571428571429" style="302"/>
    <col min="5377" max="5377" width="4.16190476190476" style="302" customWidth="1"/>
    <col min="5378" max="5378" width="21.6666666666667" style="302" customWidth="1"/>
    <col min="5379" max="5381" width="5.55238095238095" style="302" customWidth="1"/>
    <col min="5382" max="5392" width="10.6095238095238" style="302" customWidth="1"/>
    <col min="5393" max="5632" width="8.88571428571429" style="302"/>
    <col min="5633" max="5633" width="4.16190476190476" style="302" customWidth="1"/>
    <col min="5634" max="5634" width="21.6666666666667" style="302" customWidth="1"/>
    <col min="5635" max="5637" width="5.55238095238095" style="302" customWidth="1"/>
    <col min="5638" max="5648" width="10.6095238095238" style="302" customWidth="1"/>
    <col min="5649" max="5888" width="8.88571428571429" style="302"/>
    <col min="5889" max="5889" width="4.16190476190476" style="302" customWidth="1"/>
    <col min="5890" max="5890" width="21.6666666666667" style="302" customWidth="1"/>
    <col min="5891" max="5893" width="5.55238095238095" style="302" customWidth="1"/>
    <col min="5894" max="5904" width="10.6095238095238" style="302" customWidth="1"/>
    <col min="5905" max="6144" width="8.88571428571429" style="302"/>
    <col min="6145" max="6145" width="4.16190476190476" style="302" customWidth="1"/>
    <col min="6146" max="6146" width="21.6666666666667" style="302" customWidth="1"/>
    <col min="6147" max="6149" width="5.55238095238095" style="302" customWidth="1"/>
    <col min="6150" max="6160" width="10.6095238095238" style="302" customWidth="1"/>
    <col min="6161" max="6400" width="8.88571428571429" style="302"/>
    <col min="6401" max="6401" width="4.16190476190476" style="302" customWidth="1"/>
    <col min="6402" max="6402" width="21.6666666666667" style="302" customWidth="1"/>
    <col min="6403" max="6405" width="5.55238095238095" style="302" customWidth="1"/>
    <col min="6406" max="6416" width="10.6095238095238" style="302" customWidth="1"/>
    <col min="6417" max="6656" width="8.88571428571429" style="302"/>
    <col min="6657" max="6657" width="4.16190476190476" style="302" customWidth="1"/>
    <col min="6658" max="6658" width="21.6666666666667" style="302" customWidth="1"/>
    <col min="6659" max="6661" width="5.55238095238095" style="302" customWidth="1"/>
    <col min="6662" max="6672" width="10.6095238095238" style="302" customWidth="1"/>
    <col min="6673" max="6912" width="8.88571428571429" style="302"/>
    <col min="6913" max="6913" width="4.16190476190476" style="302" customWidth="1"/>
    <col min="6914" max="6914" width="21.6666666666667" style="302" customWidth="1"/>
    <col min="6915" max="6917" width="5.55238095238095" style="302" customWidth="1"/>
    <col min="6918" max="6928" width="10.6095238095238" style="302" customWidth="1"/>
    <col min="6929" max="7168" width="8.88571428571429" style="302"/>
    <col min="7169" max="7169" width="4.16190476190476" style="302" customWidth="1"/>
    <col min="7170" max="7170" width="21.6666666666667" style="302" customWidth="1"/>
    <col min="7171" max="7173" width="5.55238095238095" style="302" customWidth="1"/>
    <col min="7174" max="7184" width="10.6095238095238" style="302" customWidth="1"/>
    <col min="7185" max="7424" width="8.88571428571429" style="302"/>
    <col min="7425" max="7425" width="4.16190476190476" style="302" customWidth="1"/>
    <col min="7426" max="7426" width="21.6666666666667" style="302" customWidth="1"/>
    <col min="7427" max="7429" width="5.55238095238095" style="302" customWidth="1"/>
    <col min="7430" max="7440" width="10.6095238095238" style="302" customWidth="1"/>
    <col min="7441" max="7680" width="8.88571428571429" style="302"/>
    <col min="7681" max="7681" width="4.16190476190476" style="302" customWidth="1"/>
    <col min="7682" max="7682" width="21.6666666666667" style="302" customWidth="1"/>
    <col min="7683" max="7685" width="5.55238095238095" style="302" customWidth="1"/>
    <col min="7686" max="7696" width="10.6095238095238" style="302" customWidth="1"/>
    <col min="7697" max="7936" width="8.88571428571429" style="302"/>
    <col min="7937" max="7937" width="4.16190476190476" style="302" customWidth="1"/>
    <col min="7938" max="7938" width="21.6666666666667" style="302" customWidth="1"/>
    <col min="7939" max="7941" width="5.55238095238095" style="302" customWidth="1"/>
    <col min="7942" max="7952" width="10.6095238095238" style="302" customWidth="1"/>
    <col min="7953" max="8192" width="8.88571428571429" style="302"/>
    <col min="8193" max="8193" width="4.16190476190476" style="302" customWidth="1"/>
    <col min="8194" max="8194" width="21.6666666666667" style="302" customWidth="1"/>
    <col min="8195" max="8197" width="5.55238095238095" style="302" customWidth="1"/>
    <col min="8198" max="8208" width="10.6095238095238" style="302" customWidth="1"/>
    <col min="8209" max="8448" width="8.88571428571429" style="302"/>
    <col min="8449" max="8449" width="4.16190476190476" style="302" customWidth="1"/>
    <col min="8450" max="8450" width="21.6666666666667" style="302" customWidth="1"/>
    <col min="8451" max="8453" width="5.55238095238095" style="302" customWidth="1"/>
    <col min="8454" max="8464" width="10.6095238095238" style="302" customWidth="1"/>
    <col min="8465" max="8704" width="8.88571428571429" style="302"/>
    <col min="8705" max="8705" width="4.16190476190476" style="302" customWidth="1"/>
    <col min="8706" max="8706" width="21.6666666666667" style="302" customWidth="1"/>
    <col min="8707" max="8709" width="5.55238095238095" style="302" customWidth="1"/>
    <col min="8710" max="8720" width="10.6095238095238" style="302" customWidth="1"/>
    <col min="8721" max="8960" width="8.88571428571429" style="302"/>
    <col min="8961" max="8961" width="4.16190476190476" style="302" customWidth="1"/>
    <col min="8962" max="8962" width="21.6666666666667" style="302" customWidth="1"/>
    <col min="8963" max="8965" width="5.55238095238095" style="302" customWidth="1"/>
    <col min="8966" max="8976" width="10.6095238095238" style="302" customWidth="1"/>
    <col min="8977" max="9216" width="8.88571428571429" style="302"/>
    <col min="9217" max="9217" width="4.16190476190476" style="302" customWidth="1"/>
    <col min="9218" max="9218" width="21.6666666666667" style="302" customWidth="1"/>
    <col min="9219" max="9221" width="5.55238095238095" style="302" customWidth="1"/>
    <col min="9222" max="9232" width="10.6095238095238" style="302" customWidth="1"/>
    <col min="9233" max="9472" width="8.88571428571429" style="302"/>
    <col min="9473" max="9473" width="4.16190476190476" style="302" customWidth="1"/>
    <col min="9474" max="9474" width="21.6666666666667" style="302" customWidth="1"/>
    <col min="9475" max="9477" width="5.55238095238095" style="302" customWidth="1"/>
    <col min="9478" max="9488" width="10.6095238095238" style="302" customWidth="1"/>
    <col min="9489" max="9728" width="8.88571428571429" style="302"/>
    <col min="9729" max="9729" width="4.16190476190476" style="302" customWidth="1"/>
    <col min="9730" max="9730" width="21.6666666666667" style="302" customWidth="1"/>
    <col min="9731" max="9733" width="5.55238095238095" style="302" customWidth="1"/>
    <col min="9734" max="9744" width="10.6095238095238" style="302" customWidth="1"/>
    <col min="9745" max="9984" width="8.88571428571429" style="302"/>
    <col min="9985" max="9985" width="4.16190476190476" style="302" customWidth="1"/>
    <col min="9986" max="9986" width="21.6666666666667" style="302" customWidth="1"/>
    <col min="9987" max="9989" width="5.55238095238095" style="302" customWidth="1"/>
    <col min="9990" max="10000" width="10.6095238095238" style="302" customWidth="1"/>
    <col min="10001" max="10240" width="8.88571428571429" style="302"/>
    <col min="10241" max="10241" width="4.16190476190476" style="302" customWidth="1"/>
    <col min="10242" max="10242" width="21.6666666666667" style="302" customWidth="1"/>
    <col min="10243" max="10245" width="5.55238095238095" style="302" customWidth="1"/>
    <col min="10246" max="10256" width="10.6095238095238" style="302" customWidth="1"/>
    <col min="10257" max="10496" width="8.88571428571429" style="302"/>
    <col min="10497" max="10497" width="4.16190476190476" style="302" customWidth="1"/>
    <col min="10498" max="10498" width="21.6666666666667" style="302" customWidth="1"/>
    <col min="10499" max="10501" width="5.55238095238095" style="302" customWidth="1"/>
    <col min="10502" max="10512" width="10.6095238095238" style="302" customWidth="1"/>
    <col min="10513" max="10752" width="8.88571428571429" style="302"/>
    <col min="10753" max="10753" width="4.16190476190476" style="302" customWidth="1"/>
    <col min="10754" max="10754" width="21.6666666666667" style="302" customWidth="1"/>
    <col min="10755" max="10757" width="5.55238095238095" style="302" customWidth="1"/>
    <col min="10758" max="10768" width="10.6095238095238" style="302" customWidth="1"/>
    <col min="10769" max="11008" width="8.88571428571429" style="302"/>
    <col min="11009" max="11009" width="4.16190476190476" style="302" customWidth="1"/>
    <col min="11010" max="11010" width="21.6666666666667" style="302" customWidth="1"/>
    <col min="11011" max="11013" width="5.55238095238095" style="302" customWidth="1"/>
    <col min="11014" max="11024" width="10.6095238095238" style="302" customWidth="1"/>
    <col min="11025" max="11264" width="8.88571428571429" style="302"/>
    <col min="11265" max="11265" width="4.16190476190476" style="302" customWidth="1"/>
    <col min="11266" max="11266" width="21.6666666666667" style="302" customWidth="1"/>
    <col min="11267" max="11269" width="5.55238095238095" style="302" customWidth="1"/>
    <col min="11270" max="11280" width="10.6095238095238" style="302" customWidth="1"/>
    <col min="11281" max="11520" width="8.88571428571429" style="302"/>
    <col min="11521" max="11521" width="4.16190476190476" style="302" customWidth="1"/>
    <col min="11522" max="11522" width="21.6666666666667" style="302" customWidth="1"/>
    <col min="11523" max="11525" width="5.55238095238095" style="302" customWidth="1"/>
    <col min="11526" max="11536" width="10.6095238095238" style="302" customWidth="1"/>
    <col min="11537" max="11776" width="8.88571428571429" style="302"/>
    <col min="11777" max="11777" width="4.16190476190476" style="302" customWidth="1"/>
    <col min="11778" max="11778" width="21.6666666666667" style="302" customWidth="1"/>
    <col min="11779" max="11781" width="5.55238095238095" style="302" customWidth="1"/>
    <col min="11782" max="11792" width="10.6095238095238" style="302" customWidth="1"/>
    <col min="11793" max="12032" width="8.88571428571429" style="302"/>
    <col min="12033" max="12033" width="4.16190476190476" style="302" customWidth="1"/>
    <col min="12034" max="12034" width="21.6666666666667" style="302" customWidth="1"/>
    <col min="12035" max="12037" width="5.55238095238095" style="302" customWidth="1"/>
    <col min="12038" max="12048" width="10.6095238095238" style="302" customWidth="1"/>
    <col min="12049" max="12288" width="8.88571428571429" style="302"/>
    <col min="12289" max="12289" width="4.16190476190476" style="302" customWidth="1"/>
    <col min="12290" max="12290" width="21.6666666666667" style="302" customWidth="1"/>
    <col min="12291" max="12293" width="5.55238095238095" style="302" customWidth="1"/>
    <col min="12294" max="12304" width="10.6095238095238" style="302" customWidth="1"/>
    <col min="12305" max="12544" width="8.88571428571429" style="302"/>
    <col min="12545" max="12545" width="4.16190476190476" style="302" customWidth="1"/>
    <col min="12546" max="12546" width="21.6666666666667" style="302" customWidth="1"/>
    <col min="12547" max="12549" width="5.55238095238095" style="302" customWidth="1"/>
    <col min="12550" max="12560" width="10.6095238095238" style="302" customWidth="1"/>
    <col min="12561" max="12800" width="8.88571428571429" style="302"/>
    <col min="12801" max="12801" width="4.16190476190476" style="302" customWidth="1"/>
    <col min="12802" max="12802" width="21.6666666666667" style="302" customWidth="1"/>
    <col min="12803" max="12805" width="5.55238095238095" style="302" customWidth="1"/>
    <col min="12806" max="12816" width="10.6095238095238" style="302" customWidth="1"/>
    <col min="12817" max="13056" width="8.88571428571429" style="302"/>
    <col min="13057" max="13057" width="4.16190476190476" style="302" customWidth="1"/>
    <col min="13058" max="13058" width="21.6666666666667" style="302" customWidth="1"/>
    <col min="13059" max="13061" width="5.55238095238095" style="302" customWidth="1"/>
    <col min="13062" max="13072" width="10.6095238095238" style="302" customWidth="1"/>
    <col min="13073" max="13312" width="8.88571428571429" style="302"/>
    <col min="13313" max="13313" width="4.16190476190476" style="302" customWidth="1"/>
    <col min="13314" max="13314" width="21.6666666666667" style="302" customWidth="1"/>
    <col min="13315" max="13317" width="5.55238095238095" style="302" customWidth="1"/>
    <col min="13318" max="13328" width="10.6095238095238" style="302" customWidth="1"/>
    <col min="13329" max="13568" width="8.88571428571429" style="302"/>
    <col min="13569" max="13569" width="4.16190476190476" style="302" customWidth="1"/>
    <col min="13570" max="13570" width="21.6666666666667" style="302" customWidth="1"/>
    <col min="13571" max="13573" width="5.55238095238095" style="302" customWidth="1"/>
    <col min="13574" max="13584" width="10.6095238095238" style="302" customWidth="1"/>
    <col min="13585" max="13824" width="8.88571428571429" style="302"/>
    <col min="13825" max="13825" width="4.16190476190476" style="302" customWidth="1"/>
    <col min="13826" max="13826" width="21.6666666666667" style="302" customWidth="1"/>
    <col min="13827" max="13829" width="5.55238095238095" style="302" customWidth="1"/>
    <col min="13830" max="13840" width="10.6095238095238" style="302" customWidth="1"/>
    <col min="13841" max="14080" width="8.88571428571429" style="302"/>
    <col min="14081" max="14081" width="4.16190476190476" style="302" customWidth="1"/>
    <col min="14082" max="14082" width="21.6666666666667" style="302" customWidth="1"/>
    <col min="14083" max="14085" width="5.55238095238095" style="302" customWidth="1"/>
    <col min="14086" max="14096" width="10.6095238095238" style="302" customWidth="1"/>
    <col min="14097" max="14336" width="8.88571428571429" style="302"/>
    <col min="14337" max="14337" width="4.16190476190476" style="302" customWidth="1"/>
    <col min="14338" max="14338" width="21.6666666666667" style="302" customWidth="1"/>
    <col min="14339" max="14341" width="5.55238095238095" style="302" customWidth="1"/>
    <col min="14342" max="14352" width="10.6095238095238" style="302" customWidth="1"/>
    <col min="14353" max="14592" width="8.88571428571429" style="302"/>
    <col min="14593" max="14593" width="4.16190476190476" style="302" customWidth="1"/>
    <col min="14594" max="14594" width="21.6666666666667" style="302" customWidth="1"/>
    <col min="14595" max="14597" width="5.55238095238095" style="302" customWidth="1"/>
    <col min="14598" max="14608" width="10.6095238095238" style="302" customWidth="1"/>
    <col min="14609" max="14848" width="8.88571428571429" style="302"/>
    <col min="14849" max="14849" width="4.16190476190476" style="302" customWidth="1"/>
    <col min="14850" max="14850" width="21.6666666666667" style="302" customWidth="1"/>
    <col min="14851" max="14853" width="5.55238095238095" style="302" customWidth="1"/>
    <col min="14854" max="14864" width="10.6095238095238" style="302" customWidth="1"/>
    <col min="14865" max="15104" width="8.88571428571429" style="302"/>
    <col min="15105" max="15105" width="4.16190476190476" style="302" customWidth="1"/>
    <col min="15106" max="15106" width="21.6666666666667" style="302" customWidth="1"/>
    <col min="15107" max="15109" width="5.55238095238095" style="302" customWidth="1"/>
    <col min="15110" max="15120" width="10.6095238095238" style="302" customWidth="1"/>
    <col min="15121" max="15360" width="8.88571428571429" style="302"/>
    <col min="15361" max="15361" width="4.16190476190476" style="302" customWidth="1"/>
    <col min="15362" max="15362" width="21.6666666666667" style="302" customWidth="1"/>
    <col min="15363" max="15365" width="5.55238095238095" style="302" customWidth="1"/>
    <col min="15366" max="15376" width="10.6095238095238" style="302" customWidth="1"/>
    <col min="15377" max="15616" width="8.88571428571429" style="302"/>
    <col min="15617" max="15617" width="4.16190476190476" style="302" customWidth="1"/>
    <col min="15618" max="15618" width="21.6666666666667" style="302" customWidth="1"/>
    <col min="15619" max="15621" width="5.55238095238095" style="302" customWidth="1"/>
    <col min="15622" max="15632" width="10.6095238095238" style="302" customWidth="1"/>
    <col min="15633" max="15872" width="8.88571428571429" style="302"/>
    <col min="15873" max="15873" width="4.16190476190476" style="302" customWidth="1"/>
    <col min="15874" max="15874" width="21.6666666666667" style="302" customWidth="1"/>
    <col min="15875" max="15877" width="5.55238095238095" style="302" customWidth="1"/>
    <col min="15878" max="15888" width="10.6095238095238" style="302" customWidth="1"/>
    <col min="15889" max="16128" width="8.88571428571429" style="302"/>
    <col min="16129" max="16129" width="4.16190476190476" style="302" customWidth="1"/>
    <col min="16130" max="16130" width="21.6666666666667" style="302" customWidth="1"/>
    <col min="16131" max="16133" width="5.55238095238095" style="302" customWidth="1"/>
    <col min="16134" max="16144" width="10.6095238095238" style="302" customWidth="1"/>
    <col min="16145" max="16384" width="8.88571428571429" style="302"/>
  </cols>
  <sheetData>
    <row r="1" ht="15.9" customHeight="1"/>
    <row r="2" ht="15.9" customHeight="1" spans="6:13">
      <c r="F2" s="304"/>
      <c r="H2" s="304"/>
      <c r="I2" s="304"/>
      <c r="M2" s="304"/>
    </row>
    <row r="3" s="301" customFormat="1" ht="31.5" customHeight="1" spans="1:16">
      <c r="A3" s="305"/>
      <c r="B3" s="306"/>
      <c r="C3" s="306" t="s">
        <v>0</v>
      </c>
      <c r="D3" s="306" t="s">
        <v>1</v>
      </c>
      <c r="E3" s="307" t="s">
        <v>2</v>
      </c>
      <c r="F3" s="308" t="s">
        <v>3</v>
      </c>
      <c r="G3" s="309" t="s">
        <v>4</v>
      </c>
      <c r="H3" s="309" t="s">
        <v>5</v>
      </c>
      <c r="I3" s="309" t="s">
        <v>6</v>
      </c>
      <c r="J3" s="309" t="s">
        <v>7</v>
      </c>
      <c r="K3" s="309" t="s">
        <v>8</v>
      </c>
      <c r="L3" s="309" t="s">
        <v>9</v>
      </c>
      <c r="M3" s="309" t="s">
        <v>10</v>
      </c>
      <c r="N3" s="309" t="s">
        <v>11</v>
      </c>
      <c r="O3" s="309" t="s">
        <v>12</v>
      </c>
      <c r="P3" s="323" t="s">
        <v>13</v>
      </c>
    </row>
    <row r="4" ht="17.7" customHeight="1" spans="1:16">
      <c r="A4" s="310" t="s">
        <v>14</v>
      </c>
      <c r="B4" s="311"/>
      <c r="C4" s="312">
        <f>DELTA(F4,F32+F81)</f>
        <v>1</v>
      </c>
      <c r="D4" s="312">
        <f>DELTA(F4,F5+F25)</f>
        <v>1</v>
      </c>
      <c r="E4" s="313">
        <f>DELTA(MIN(F4:P4),MAX(F4:P4))</f>
        <v>1</v>
      </c>
      <c r="F4" s="314">
        <f>ROUND('1.财务收支预算总表'!B32,2)</f>
        <v>523.67</v>
      </c>
      <c r="G4" s="315">
        <f>ROUND(MAX('2.部门收入预算表'!C$7:C$50),2)</f>
        <v>523.67</v>
      </c>
      <c r="H4" s="315"/>
      <c r="I4" s="315"/>
      <c r="J4" s="315"/>
      <c r="K4" s="315"/>
      <c r="L4" s="315"/>
      <c r="M4" s="315"/>
      <c r="N4" s="315"/>
      <c r="O4" s="315"/>
      <c r="P4" s="324"/>
    </row>
    <row r="5" ht="17.7" customHeight="1" spans="1:16">
      <c r="A5" s="316"/>
      <c r="B5" s="317" t="s">
        <v>15</v>
      </c>
      <c r="C5" s="318"/>
      <c r="D5" s="312">
        <f>DELTA(F5,F7+F14+F18)</f>
        <v>1</v>
      </c>
      <c r="E5" s="313">
        <f>DELTA(MIN(G5:P5),MAX(G5:P5))</f>
        <v>1</v>
      </c>
      <c r="F5" s="314">
        <f>ROUND('1.财务收支预算总表'!B30,2)</f>
        <v>523.67</v>
      </c>
      <c r="G5" s="315">
        <f>ROUND(MAX('2.部门收入预算表'!D$7:D$50),2)</f>
        <v>523.67</v>
      </c>
      <c r="H5" s="315"/>
      <c r="I5" s="315">
        <f>ROUND('4.财政拨款收支预算总表'!B7,2)</f>
        <v>523.67</v>
      </c>
      <c r="J5" s="315"/>
      <c r="K5" s="315"/>
      <c r="L5" s="315"/>
      <c r="M5" s="315"/>
      <c r="N5" s="315"/>
      <c r="O5" s="315"/>
      <c r="P5" s="324"/>
    </row>
    <row r="6" ht="17.7" customHeight="1" spans="1:16">
      <c r="A6" s="316"/>
      <c r="B6" s="319" t="s">
        <v>16</v>
      </c>
      <c r="C6" s="318"/>
      <c r="D6" s="312">
        <f>DELTA(F6,SUM(I8:I13))</f>
        <v>0</v>
      </c>
      <c r="E6" s="313">
        <f>DELTA(MIN(F6:P6),MAX(F6:P6))</f>
        <v>1</v>
      </c>
      <c r="F6" s="314">
        <f>ROUND('1.财务收支预算总表'!B7,2)+ROUND('1.财务收支预算总表'!B8,2)+ROUND('1.财务收支预算总表'!B9,2)</f>
        <v>523.67</v>
      </c>
      <c r="G6" s="315"/>
      <c r="H6" s="315"/>
      <c r="I6" s="315">
        <f>ROUND('4.财政拨款收支预算总表'!B32,2)</f>
        <v>523.67</v>
      </c>
      <c r="J6" s="315"/>
      <c r="K6" s="315"/>
      <c r="L6" s="315"/>
      <c r="M6" s="315"/>
      <c r="N6" s="315"/>
      <c r="O6" s="315"/>
      <c r="P6" s="324"/>
    </row>
    <row r="7" ht="17.7" customHeight="1" spans="1:16">
      <c r="A7" s="316"/>
      <c r="B7" s="320" t="s">
        <v>17</v>
      </c>
      <c r="C7" s="318"/>
      <c r="D7" s="312">
        <f>DELTA(F7,SUM(I8:I13))</f>
        <v>0</v>
      </c>
      <c r="E7" s="313">
        <f>DELTA(MIN(F7:P7),MAX(F7:P7))</f>
        <v>1</v>
      </c>
      <c r="F7" s="314">
        <f>ROUND('1.财务收支预算总表'!B7,2)</f>
        <v>523.67</v>
      </c>
      <c r="G7" s="315">
        <f>ROUND(MAX('2.部门收入预算表'!E$7:E$50),2)</f>
        <v>523.67</v>
      </c>
      <c r="H7" s="315"/>
      <c r="I7" s="315">
        <f>ROUND('4.财政拨款收支预算总表'!B8,2)</f>
        <v>523.67</v>
      </c>
      <c r="J7" s="315"/>
      <c r="K7" s="315"/>
      <c r="L7" s="315"/>
      <c r="M7" s="315"/>
      <c r="N7" s="315"/>
      <c r="O7" s="315"/>
      <c r="P7" s="324"/>
    </row>
    <row r="8" ht="17.7" customHeight="1" spans="1:16">
      <c r="A8" s="316"/>
      <c r="B8" s="321" t="s">
        <v>18</v>
      </c>
      <c r="C8" s="318"/>
      <c r="D8" s="312">
        <f>DELTA(F7,SUM(I8:I13))</f>
        <v>0</v>
      </c>
      <c r="E8" s="313">
        <f t="shared" ref="E8:E13" si="0">DELTA(MIN(G8:P8),MAX(G8:P8))</f>
        <v>1</v>
      </c>
      <c r="F8" s="314"/>
      <c r="G8" s="315"/>
      <c r="H8" s="315"/>
      <c r="I8" s="315">
        <f>ROUND('4.财政拨款收支预算总表'!B9,2)</f>
        <v>0</v>
      </c>
      <c r="J8" s="315"/>
      <c r="K8" s="315"/>
      <c r="L8" s="315"/>
      <c r="M8" s="315"/>
      <c r="N8" s="315"/>
      <c r="O8" s="315"/>
      <c r="P8" s="324"/>
    </row>
    <row r="9" ht="17.7" customHeight="1" spans="1:16">
      <c r="A9" s="316"/>
      <c r="B9" s="321" t="s">
        <v>19</v>
      </c>
      <c r="C9" s="318"/>
      <c r="D9" s="312">
        <f>DELTA(F7,SUM(I8:I13))</f>
        <v>0</v>
      </c>
      <c r="E9" s="313">
        <f t="shared" si="0"/>
        <v>1</v>
      </c>
      <c r="F9" s="314"/>
      <c r="G9" s="315"/>
      <c r="H9" s="315"/>
      <c r="I9" s="315">
        <f>ROUND('4.财政拨款收支预算总表'!B10,2)</f>
        <v>0</v>
      </c>
      <c r="J9" s="315"/>
      <c r="K9" s="315"/>
      <c r="L9" s="315"/>
      <c r="M9" s="315"/>
      <c r="N9" s="315"/>
      <c r="O9" s="315"/>
      <c r="P9" s="324"/>
    </row>
    <row r="10" ht="17.7" customHeight="1" spans="1:16">
      <c r="A10" s="316"/>
      <c r="B10" s="321" t="s">
        <v>20</v>
      </c>
      <c r="C10" s="318"/>
      <c r="D10" s="312">
        <f>DELTA(F7,SUM(I8:I13))</f>
        <v>0</v>
      </c>
      <c r="E10" s="313">
        <f t="shared" si="0"/>
        <v>1</v>
      </c>
      <c r="F10" s="314"/>
      <c r="G10" s="315"/>
      <c r="H10" s="315"/>
      <c r="I10" s="315">
        <f>ROUND('4.财政拨款收支预算总表'!B11,2)</f>
        <v>0</v>
      </c>
      <c r="J10" s="315"/>
      <c r="K10" s="315"/>
      <c r="L10" s="315"/>
      <c r="M10" s="315"/>
      <c r="N10" s="315"/>
      <c r="O10" s="315"/>
      <c r="P10" s="324"/>
    </row>
    <row r="11" ht="17.7" customHeight="1" spans="1:16">
      <c r="A11" s="316"/>
      <c r="B11" s="321" t="s">
        <v>21</v>
      </c>
      <c r="C11" s="318"/>
      <c r="D11" s="312">
        <f>DELTA(F7,SUM(I8:I13))</f>
        <v>0</v>
      </c>
      <c r="E11" s="313">
        <f t="shared" si="0"/>
        <v>1</v>
      </c>
      <c r="F11" s="314"/>
      <c r="G11" s="315"/>
      <c r="H11" s="315"/>
      <c r="I11" s="315">
        <f>ROUND('4.财政拨款收支预算总表'!B12,2)</f>
        <v>0</v>
      </c>
      <c r="J11" s="315"/>
      <c r="K11" s="315"/>
      <c r="L11" s="315"/>
      <c r="M11" s="315"/>
      <c r="N11" s="315"/>
      <c r="O11" s="315"/>
      <c r="P11" s="324"/>
    </row>
    <row r="12" ht="17.7" customHeight="1" spans="1:16">
      <c r="A12" s="316"/>
      <c r="B12" s="321" t="s">
        <v>22</v>
      </c>
      <c r="C12" s="318"/>
      <c r="D12" s="312">
        <f>DELTA(F7,SUM(I8:I13))</f>
        <v>0</v>
      </c>
      <c r="E12" s="313">
        <f t="shared" si="0"/>
        <v>1</v>
      </c>
      <c r="F12" s="314"/>
      <c r="G12" s="315"/>
      <c r="H12" s="315"/>
      <c r="I12" s="315">
        <f>ROUND('4.财政拨款收支预算总表'!B13,2)</f>
        <v>0</v>
      </c>
      <c r="J12" s="315"/>
      <c r="K12" s="315"/>
      <c r="L12" s="315"/>
      <c r="M12" s="315"/>
      <c r="N12" s="315"/>
      <c r="O12" s="315"/>
      <c r="P12" s="324"/>
    </row>
    <row r="13" ht="17.7" customHeight="1" spans="1:16">
      <c r="A13" s="316"/>
      <c r="B13" s="321" t="s">
        <v>23</v>
      </c>
      <c r="C13" s="318"/>
      <c r="D13" s="312">
        <f>DELTA(F7,SUM(I8:I13))</f>
        <v>0</v>
      </c>
      <c r="E13" s="313">
        <f t="shared" si="0"/>
        <v>1</v>
      </c>
      <c r="F13" s="314"/>
      <c r="G13" s="315"/>
      <c r="H13" s="315"/>
      <c r="I13" s="315">
        <f>ROUND('4.财政拨款收支预算总表'!B14,2)</f>
        <v>0</v>
      </c>
      <c r="J13" s="315"/>
      <c r="K13" s="315"/>
      <c r="L13" s="315"/>
      <c r="M13" s="315"/>
      <c r="N13" s="315"/>
      <c r="O13" s="315"/>
      <c r="P13" s="324"/>
    </row>
    <row r="14" ht="17.7" customHeight="1" spans="1:16">
      <c r="A14" s="316"/>
      <c r="B14" s="320" t="s">
        <v>24</v>
      </c>
      <c r="C14" s="318"/>
      <c r="D14" s="312">
        <f>DELTA(F14,SUM(I15:I17))</f>
        <v>1</v>
      </c>
      <c r="E14" s="313">
        <f t="shared" ref="E14:E77" si="1">DELTA(MIN(F14:P14),MAX(F14:P14))</f>
        <v>1</v>
      </c>
      <c r="F14" s="314">
        <f>ROUND('1.财务收支预算总表'!B8,2)</f>
        <v>0</v>
      </c>
      <c r="G14" s="315">
        <f>ROUND(MAX('2.部门收入预算表'!F$7:F$50),2)</f>
        <v>0</v>
      </c>
      <c r="H14" s="315"/>
      <c r="I14" s="315">
        <f>ROUND('4.财政拨款收支预算总表'!B15,2)</f>
        <v>0</v>
      </c>
      <c r="J14" s="315"/>
      <c r="K14" s="315"/>
      <c r="L14" s="315"/>
      <c r="M14" s="315"/>
      <c r="N14" s="315"/>
      <c r="O14" s="315"/>
      <c r="P14" s="324"/>
    </row>
    <row r="15" ht="17.7" customHeight="1" spans="1:16">
      <c r="A15" s="316"/>
      <c r="B15" s="321" t="s">
        <v>18</v>
      </c>
      <c r="C15" s="318"/>
      <c r="D15" s="312">
        <f>DELTA(F14,SUM(I15:I17))</f>
        <v>1</v>
      </c>
      <c r="E15" s="313">
        <f>DELTA(MIN(G15:P15),MAX(G15:P15))</f>
        <v>1</v>
      </c>
      <c r="F15" s="314"/>
      <c r="G15" s="315"/>
      <c r="H15" s="315"/>
      <c r="I15" s="315">
        <f>ROUND('4.财政拨款收支预算总表'!B16,2)</f>
        <v>0</v>
      </c>
      <c r="J15" s="315"/>
      <c r="K15" s="315"/>
      <c r="L15" s="315"/>
      <c r="M15" s="315"/>
      <c r="N15" s="315"/>
      <c r="O15" s="315"/>
      <c r="P15" s="324"/>
    </row>
    <row r="16" ht="17.7" customHeight="1" spans="1:16">
      <c r="A16" s="316"/>
      <c r="B16" s="321" t="s">
        <v>25</v>
      </c>
      <c r="C16" s="318"/>
      <c r="D16" s="312">
        <f>DELTA(F14,SUM(I15:I17))</f>
        <v>1</v>
      </c>
      <c r="E16" s="313">
        <f>DELTA(MIN(G16:P16),MAX(G16:P16))</f>
        <v>1</v>
      </c>
      <c r="F16" s="314"/>
      <c r="G16" s="315"/>
      <c r="H16" s="315"/>
      <c r="I16" s="315">
        <f>ROUND('4.财政拨款收支预算总表'!B17,2)</f>
        <v>0</v>
      </c>
      <c r="J16" s="315"/>
      <c r="K16" s="315"/>
      <c r="L16" s="315"/>
      <c r="M16" s="315"/>
      <c r="N16" s="315"/>
      <c r="O16" s="315"/>
      <c r="P16" s="324"/>
    </row>
    <row r="17" ht="17.7" customHeight="1" spans="1:16">
      <c r="A17" s="316"/>
      <c r="B17" s="321" t="s">
        <v>26</v>
      </c>
      <c r="C17" s="318"/>
      <c r="D17" s="312">
        <f>DELTA(F14,SUM(I15:I17))</f>
        <v>1</v>
      </c>
      <c r="E17" s="313">
        <f>DELTA(MIN(G17:P17),MAX(G17:P17))</f>
        <v>1</v>
      </c>
      <c r="F17" s="314"/>
      <c r="G17" s="315"/>
      <c r="H17" s="315"/>
      <c r="I17" s="315">
        <f>ROUND('4.财政拨款收支预算总表'!B18,2)</f>
        <v>0</v>
      </c>
      <c r="J17" s="315"/>
      <c r="K17" s="315"/>
      <c r="L17" s="315"/>
      <c r="M17" s="315"/>
      <c r="N17" s="315"/>
      <c r="O17" s="315"/>
      <c r="P17" s="324"/>
    </row>
    <row r="18" ht="17.7" customHeight="1" spans="1:16">
      <c r="A18" s="316"/>
      <c r="B18" s="320" t="s">
        <v>27</v>
      </c>
      <c r="C18" s="318"/>
      <c r="D18" s="312">
        <f>DELTA(F14,SUM(I15:I17))</f>
        <v>1</v>
      </c>
      <c r="E18" s="313">
        <f t="shared" si="1"/>
        <v>1</v>
      </c>
      <c r="F18" s="314">
        <f>ROUND('1.财务收支预算总表'!B9,2)</f>
        <v>0</v>
      </c>
      <c r="G18" s="315">
        <f>ROUND(MAX('2.部门收入预算表'!G$7:G$50),2)</f>
        <v>0</v>
      </c>
      <c r="H18" s="315"/>
      <c r="I18" s="315">
        <f>ROUND('4.财政拨款收支预算总表'!B19,2)</f>
        <v>0</v>
      </c>
      <c r="J18" s="315"/>
      <c r="K18" s="315"/>
      <c r="L18" s="315"/>
      <c r="M18" s="315"/>
      <c r="N18" s="315"/>
      <c r="O18" s="315"/>
      <c r="P18" s="324"/>
    </row>
    <row r="19" ht="17.7" customHeight="1" spans="1:16">
      <c r="A19" s="316"/>
      <c r="B19" s="319" t="s">
        <v>28</v>
      </c>
      <c r="C19" s="318"/>
      <c r="D19" s="312">
        <f>DELTA(F5,F7+F14+F18)</f>
        <v>1</v>
      </c>
      <c r="E19" s="313">
        <f t="shared" si="1"/>
        <v>1</v>
      </c>
      <c r="F19" s="314">
        <f>ROUND('1.财务收支预算总表'!B10,2)</f>
        <v>0</v>
      </c>
      <c r="G19" s="315">
        <f>ROUND(MAX('2.部门收入预算表'!H$7:H$50),2)</f>
        <v>0</v>
      </c>
      <c r="H19" s="315"/>
      <c r="I19" s="315"/>
      <c r="J19" s="315"/>
      <c r="K19" s="315"/>
      <c r="L19" s="315"/>
      <c r="M19" s="315"/>
      <c r="N19" s="315"/>
      <c r="O19" s="315"/>
      <c r="P19" s="324"/>
    </row>
    <row r="20" ht="17.7" customHeight="1" spans="1:16">
      <c r="A20" s="316"/>
      <c r="B20" s="319" t="s">
        <v>29</v>
      </c>
      <c r="C20" s="318"/>
      <c r="D20" s="312">
        <f>DELTA(F5,F7+F14+F18)</f>
        <v>1</v>
      </c>
      <c r="E20" s="313">
        <f t="shared" si="1"/>
        <v>1</v>
      </c>
      <c r="F20" s="314">
        <f>ROUND('1.财务收支预算总表'!B11,2)</f>
        <v>0</v>
      </c>
      <c r="G20" s="315">
        <f>ROUND(MAX('2.部门收入预算表'!I$7:I$50),2)</f>
        <v>0</v>
      </c>
      <c r="H20" s="315"/>
      <c r="I20" s="315"/>
      <c r="J20" s="315"/>
      <c r="K20" s="315"/>
      <c r="L20" s="315"/>
      <c r="M20" s="315"/>
      <c r="N20" s="315"/>
      <c r="O20" s="315"/>
      <c r="P20" s="324"/>
    </row>
    <row r="21" ht="17.7" customHeight="1" spans="1:16">
      <c r="A21" s="316"/>
      <c r="B21" s="319" t="s">
        <v>30</v>
      </c>
      <c r="C21" s="318"/>
      <c r="D21" s="312">
        <f>DELTA(F5,F7+F14+F18)</f>
        <v>1</v>
      </c>
      <c r="E21" s="313">
        <f t="shared" si="1"/>
        <v>1</v>
      </c>
      <c r="F21" s="314">
        <f>ROUND('1.财务收支预算总表'!B12,2)</f>
        <v>0</v>
      </c>
      <c r="G21" s="315">
        <f>ROUND(MAX('2.部门收入预算表'!J$7:J$50),2)</f>
        <v>0</v>
      </c>
      <c r="H21" s="315"/>
      <c r="I21" s="315"/>
      <c r="J21" s="315"/>
      <c r="K21" s="315"/>
      <c r="L21" s="315"/>
      <c r="M21" s="315"/>
      <c r="N21" s="315"/>
      <c r="O21" s="315"/>
      <c r="P21" s="324"/>
    </row>
    <row r="22" ht="17.7" customHeight="1" spans="1:16">
      <c r="A22" s="316"/>
      <c r="B22" s="319" t="s">
        <v>31</v>
      </c>
      <c r="C22" s="318"/>
      <c r="D22" s="312">
        <f>DELTA(F5,F7+F14+F18)</f>
        <v>1</v>
      </c>
      <c r="E22" s="313">
        <f t="shared" si="1"/>
        <v>1</v>
      </c>
      <c r="F22" s="314">
        <f>ROUND('1.财务收支预算总表'!B13,2)</f>
        <v>0</v>
      </c>
      <c r="G22" s="315">
        <f>ROUND(MAX('2.部门收入预算表'!K$7:K$50),2)</f>
        <v>0</v>
      </c>
      <c r="H22" s="315"/>
      <c r="I22" s="315"/>
      <c r="J22" s="315"/>
      <c r="K22" s="315"/>
      <c r="L22" s="315"/>
      <c r="M22" s="315"/>
      <c r="N22" s="315"/>
      <c r="O22" s="315"/>
      <c r="P22" s="324"/>
    </row>
    <row r="23" ht="17.7" customHeight="1" spans="1:16">
      <c r="A23" s="316"/>
      <c r="B23" s="319" t="s">
        <v>32</v>
      </c>
      <c r="C23" s="318"/>
      <c r="D23" s="312">
        <f>DELTA(F5,F7+F14+F18)</f>
        <v>1</v>
      </c>
      <c r="E23" s="313">
        <f t="shared" si="1"/>
        <v>1</v>
      </c>
      <c r="F23" s="314">
        <f>ROUND('1.财务收支预算总表'!B14,2)</f>
        <v>0</v>
      </c>
      <c r="G23" s="315">
        <f>ROUND(MAX('2.部门收入预算表'!L$7:L$50),2)</f>
        <v>0</v>
      </c>
      <c r="H23" s="315"/>
      <c r="I23" s="315"/>
      <c r="J23" s="315"/>
      <c r="K23" s="315"/>
      <c r="L23" s="315"/>
      <c r="M23" s="315"/>
      <c r="N23" s="315"/>
      <c r="O23" s="315"/>
      <c r="P23" s="324"/>
    </row>
    <row r="24" ht="17.7" customHeight="1" spans="1:16">
      <c r="A24" s="316"/>
      <c r="B24" s="319" t="s">
        <v>33</v>
      </c>
      <c r="C24" s="318"/>
      <c r="D24" s="312">
        <f>DELTA(F5,F7+F14+F18)</f>
        <v>1</v>
      </c>
      <c r="E24" s="313">
        <f t="shared" si="1"/>
        <v>1</v>
      </c>
      <c r="F24" s="314">
        <f>ROUND('1.财务收支预算总表'!B15,2)</f>
        <v>0</v>
      </c>
      <c r="G24" s="315">
        <f>ROUND(MAX('2.部门收入预算表'!M$7:M$50),2)</f>
        <v>0</v>
      </c>
      <c r="H24" s="315"/>
      <c r="I24" s="315"/>
      <c r="J24" s="315"/>
      <c r="K24" s="315"/>
      <c r="L24" s="315"/>
      <c r="M24" s="315"/>
      <c r="N24" s="315"/>
      <c r="O24" s="315"/>
      <c r="P24" s="324"/>
    </row>
    <row r="25" ht="17.7" customHeight="1" spans="1:16">
      <c r="A25" s="316"/>
      <c r="B25" s="317" t="s">
        <v>34</v>
      </c>
      <c r="C25" s="312"/>
      <c r="D25" s="312">
        <f>DELTA(F4,F5+F25)</f>
        <v>1</v>
      </c>
      <c r="E25" s="313">
        <f t="shared" si="1"/>
        <v>1</v>
      </c>
      <c r="F25" s="314">
        <f>ROUND('1.财务收支预算总表'!B31,2)</f>
        <v>0</v>
      </c>
      <c r="G25" s="315">
        <f>ROUND(MAX('2.部门收入预算表'!N$7:N$50),2)</f>
        <v>0</v>
      </c>
      <c r="H25" s="315"/>
      <c r="I25" s="315"/>
      <c r="J25" s="315"/>
      <c r="K25" s="315"/>
      <c r="L25" s="315"/>
      <c r="M25" s="315"/>
      <c r="N25" s="315"/>
      <c r="O25" s="315"/>
      <c r="P25" s="324"/>
    </row>
    <row r="26" ht="17.7" customHeight="1" spans="1:16">
      <c r="A26" s="316"/>
      <c r="B26" s="319" t="s">
        <v>35</v>
      </c>
      <c r="C26" s="318"/>
      <c r="D26" s="312">
        <f>IF(F25&lt;F26,0,1)</f>
        <v>1</v>
      </c>
      <c r="E26" s="313">
        <f>DELTA(MIN(G26:P26),MAX(G26:P26))</f>
        <v>1</v>
      </c>
      <c r="F26" s="314"/>
      <c r="G26" s="315">
        <f>SUM(G27:G29)</f>
        <v>0</v>
      </c>
      <c r="H26" s="315"/>
      <c r="I26" s="315">
        <f>ROUND('4.财政拨款收支预算总表'!B20,2)</f>
        <v>0</v>
      </c>
      <c r="J26" s="315"/>
      <c r="K26" s="315"/>
      <c r="L26" s="315"/>
      <c r="M26" s="315"/>
      <c r="N26" s="315"/>
      <c r="O26" s="315"/>
      <c r="P26" s="324"/>
    </row>
    <row r="27" ht="17.7" customHeight="1" spans="1:16">
      <c r="A27" s="316"/>
      <c r="B27" s="320" t="s">
        <v>17</v>
      </c>
      <c r="C27" s="318"/>
      <c r="D27" s="312"/>
      <c r="E27" s="313"/>
      <c r="F27" s="314"/>
      <c r="G27" s="315">
        <f>ROUND(MAX('2.部门收入预算表'!O$7:O$50),2)</f>
        <v>0</v>
      </c>
      <c r="H27" s="315"/>
      <c r="I27" s="315"/>
      <c r="J27" s="315"/>
      <c r="K27" s="315"/>
      <c r="L27" s="315"/>
      <c r="M27" s="315"/>
      <c r="N27" s="315"/>
      <c r="O27" s="315"/>
      <c r="P27" s="324"/>
    </row>
    <row r="28" ht="17.7" customHeight="1" spans="1:16">
      <c r="A28" s="316"/>
      <c r="B28" s="320" t="s">
        <v>24</v>
      </c>
      <c r="C28" s="318"/>
      <c r="D28" s="312"/>
      <c r="E28" s="313"/>
      <c r="F28" s="314"/>
      <c r="G28" s="315">
        <f>ROUND(MAX('2.部门收入预算表'!P$7:P$50),2)</f>
        <v>0</v>
      </c>
      <c r="H28" s="315"/>
      <c r="I28" s="315"/>
      <c r="J28" s="315"/>
      <c r="K28" s="315"/>
      <c r="L28" s="315"/>
      <c r="M28" s="315"/>
      <c r="N28" s="315"/>
      <c r="O28" s="315"/>
      <c r="P28" s="324"/>
    </row>
    <row r="29" ht="17.7" customHeight="1" spans="1:16">
      <c r="A29" s="316"/>
      <c r="B29" s="320" t="s">
        <v>27</v>
      </c>
      <c r="C29" s="318"/>
      <c r="D29" s="312"/>
      <c r="E29" s="313"/>
      <c r="F29" s="314"/>
      <c r="G29" s="315">
        <f>ROUND(MAX('2.部门收入预算表'!Q$7:Q$50),2)</f>
        <v>0</v>
      </c>
      <c r="H29" s="315"/>
      <c r="I29" s="315"/>
      <c r="J29" s="315"/>
      <c r="K29" s="315"/>
      <c r="L29" s="315"/>
      <c r="M29" s="315"/>
      <c r="N29" s="315"/>
      <c r="O29" s="315"/>
      <c r="P29" s="324"/>
    </row>
    <row r="30" ht="17.7" customHeight="1" spans="1:16">
      <c r="A30" s="316"/>
      <c r="B30" s="319" t="s">
        <v>28</v>
      </c>
      <c r="C30" s="318"/>
      <c r="D30" s="312"/>
      <c r="E30" s="313"/>
      <c r="F30" s="314"/>
      <c r="G30" s="315">
        <f>ROUND(MAX('2.部门收入预算表'!R$7:R$50),2)</f>
        <v>0</v>
      </c>
      <c r="H30" s="315"/>
      <c r="I30" s="315"/>
      <c r="J30" s="315"/>
      <c r="K30" s="315"/>
      <c r="L30" s="315"/>
      <c r="M30" s="315"/>
      <c r="N30" s="315"/>
      <c r="O30" s="315"/>
      <c r="P30" s="324"/>
    </row>
    <row r="31" ht="17.7" customHeight="1" spans="1:16">
      <c r="A31" s="316"/>
      <c r="B31" s="319" t="s">
        <v>36</v>
      </c>
      <c r="C31" s="318"/>
      <c r="D31" s="312"/>
      <c r="E31" s="313"/>
      <c r="F31" s="314"/>
      <c r="G31" s="315">
        <f>ROUND(MAX('2.部门收入预算表'!S$7:S$50),2)</f>
        <v>0</v>
      </c>
      <c r="H31" s="315"/>
      <c r="I31" s="315"/>
      <c r="J31" s="315"/>
      <c r="K31" s="315"/>
      <c r="L31" s="315"/>
      <c r="M31" s="315"/>
      <c r="N31" s="315"/>
      <c r="O31" s="315"/>
      <c r="P31" s="324"/>
    </row>
    <row r="32" ht="17.7" customHeight="1" spans="1:16">
      <c r="A32" s="310" t="s">
        <v>37</v>
      </c>
      <c r="B32" s="311"/>
      <c r="C32" s="312">
        <f>DELTA(F4,F32+F81)</f>
        <v>1</v>
      </c>
      <c r="D32" s="312">
        <f>DELTA(F4,M33+N34)</f>
        <v>1</v>
      </c>
      <c r="E32" s="313">
        <f>DELTA(MIN(F32:P32),MAX(F32:P32))</f>
        <v>1</v>
      </c>
      <c r="F32" s="314">
        <f>ROUND('1.财务收支预算总表'!D30,2)</f>
        <v>523.67</v>
      </c>
      <c r="G32" s="315"/>
      <c r="H32" s="315">
        <f>ROUND(MAX('3.部门支出预算表'!C$7:C$94),2)</f>
        <v>523.67</v>
      </c>
      <c r="I32" s="315"/>
      <c r="J32" s="315"/>
      <c r="K32" s="315"/>
      <c r="L32" s="315"/>
      <c r="M32" s="315"/>
      <c r="N32" s="315"/>
      <c r="O32" s="315"/>
      <c r="P32" s="324"/>
    </row>
    <row r="33" ht="17.7" customHeight="1" spans="1:16">
      <c r="A33" s="310"/>
      <c r="B33" s="317" t="s">
        <v>38</v>
      </c>
      <c r="C33" s="312">
        <f>IF(M33+N34&gt;F4,0,1)</f>
        <v>1</v>
      </c>
      <c r="D33" s="312">
        <f>DELTA(M33,H36+H64+H67+H70+H73+H76+H79)</f>
        <v>1</v>
      </c>
      <c r="E33" s="313">
        <f t="shared" si="1"/>
        <v>1</v>
      </c>
      <c r="F33" s="314"/>
      <c r="G33" s="315"/>
      <c r="H33" s="315">
        <f>ROUND(MAX('3.部门支出预算表'!D$7:D$94),2)</f>
        <v>143.67</v>
      </c>
      <c r="I33" s="315"/>
      <c r="J33" s="315"/>
      <c r="K33" s="315"/>
      <c r="L33" s="315"/>
      <c r="M33" s="315">
        <f>ROUND(MAX('8.基本支出预算表'!H$10:H$914),2)</f>
        <v>143.67</v>
      </c>
      <c r="N33" s="315"/>
      <c r="O33" s="315"/>
      <c r="P33" s="324"/>
    </row>
    <row r="34" ht="17.7" customHeight="1" spans="1:16">
      <c r="A34" s="310"/>
      <c r="B34" s="317" t="s">
        <v>39</v>
      </c>
      <c r="C34" s="312">
        <f>IF(M33+N34&gt;F4,0,1)</f>
        <v>1</v>
      </c>
      <c r="D34" s="312">
        <f>DELTA(N34,H37+H65+H68+H71+H74+H77+H80)</f>
        <v>1</v>
      </c>
      <c r="E34" s="313">
        <f t="shared" si="1"/>
        <v>1</v>
      </c>
      <c r="F34" s="314"/>
      <c r="G34" s="315"/>
      <c r="H34" s="315">
        <f>ROUND(MAX('3.部门支出预算表'!F$7:F$94),2)</f>
        <v>380</v>
      </c>
      <c r="I34" s="315"/>
      <c r="J34" s="315"/>
      <c r="K34" s="315"/>
      <c r="L34" s="315"/>
      <c r="M34" s="315"/>
      <c r="N34" s="315">
        <f>ROUND(MAX('9.项目支出预算表'!I$9:I$69),2)</f>
        <v>380</v>
      </c>
      <c r="O34" s="315"/>
      <c r="P34" s="324"/>
    </row>
    <row r="35" ht="17.7" customHeight="1" spans="1:16">
      <c r="A35" s="316"/>
      <c r="B35" s="322" t="s">
        <v>40</v>
      </c>
      <c r="C35" s="318">
        <f>IF(I6+I26&lt;I35,0,1)</f>
        <v>1</v>
      </c>
      <c r="D35" s="312">
        <f>DELTA(H35,H36+H37)</f>
        <v>1</v>
      </c>
      <c r="E35" s="313">
        <f t="shared" si="1"/>
        <v>1</v>
      </c>
      <c r="F35" s="314"/>
      <c r="G35" s="315"/>
      <c r="H35" s="315">
        <f>ROUND(MAX('3.部门支出预算表'!D$7:D$94),2)+ROUND(MAX('3.部门支出预算表'!F$7:F$94),2)</f>
        <v>523.67</v>
      </c>
      <c r="I35" s="315">
        <f>ROUND('4.财政拨款收支预算总表'!D7,2)</f>
        <v>523.67</v>
      </c>
      <c r="J35" s="315"/>
      <c r="K35" s="315">
        <f>IF(ISNONTEXT('6.财政拨款支出明细表（按经济科目分类）'!Q114),ROUND('6.财政拨款支出明细表（按经济科目分类）'!Q114,2),0)</f>
        <v>523.67</v>
      </c>
      <c r="L35" s="315"/>
      <c r="M35" s="315"/>
      <c r="N35" s="315"/>
      <c r="O35" s="315"/>
      <c r="P35" s="324"/>
    </row>
    <row r="36" ht="17.7" customHeight="1" spans="1:16">
      <c r="A36" s="316"/>
      <c r="B36" s="319" t="s">
        <v>38</v>
      </c>
      <c r="C36" s="318">
        <f>IF(I6+I26&lt;H36+H37,0,1)</f>
        <v>1</v>
      </c>
      <c r="D36" s="312">
        <f>DELTA(H36,M39+M53+M56)</f>
        <v>1</v>
      </c>
      <c r="E36" s="313">
        <f t="shared" si="1"/>
        <v>1</v>
      </c>
      <c r="F36" s="314"/>
      <c r="G36" s="315"/>
      <c r="H36" s="315">
        <f>ROUND(MAX('3.部门支出预算表'!E$7:E$94),2)</f>
        <v>143.67</v>
      </c>
      <c r="I36" s="315"/>
      <c r="J36" s="315"/>
      <c r="K36" s="315">
        <f>ROUND('6.财政拨款支出明细表（按经济科目分类）'!S114,2)+ROUND('6.财政拨款支出明细表（按经济科目分类）'!CA114,2)+ROUND('6.财政拨款支出明细表（按经济科目分类）'!Y114,2)</f>
        <v>143.67</v>
      </c>
      <c r="L36" s="315"/>
      <c r="M36" s="315">
        <f>ROUND(MAX('8.基本支出预算表'!I$10:I$914),2)+ROUND(MAX('8.基本支出预算表'!O$10:O$914),2)+ROUND(MAX('8.基本支出预算表'!P$10:P$914),2)</f>
        <v>143.67</v>
      </c>
      <c r="N36" s="315"/>
      <c r="O36" s="315"/>
      <c r="P36" s="324"/>
    </row>
    <row r="37" ht="17.7" customHeight="1" spans="1:16">
      <c r="A37" s="316"/>
      <c r="B37" s="319" t="s">
        <v>39</v>
      </c>
      <c r="C37" s="318">
        <f>IF(I6+I26&lt;H36+H37,0,1)</f>
        <v>1</v>
      </c>
      <c r="D37" s="312">
        <f>DELTA(H37,N44+N54+N57)</f>
        <v>1</v>
      </c>
      <c r="E37" s="313">
        <f t="shared" si="1"/>
        <v>1</v>
      </c>
      <c r="F37" s="314"/>
      <c r="G37" s="315"/>
      <c r="H37" s="315">
        <f>ROUND(MAX('3.部门支出预算表'!G$7:G$94),2)</f>
        <v>380</v>
      </c>
      <c r="I37" s="315"/>
      <c r="J37" s="315"/>
      <c r="K37" s="315">
        <f>ROUND('6.财政拨款支出明细表（按经济科目分类）'!T114,2)+ROUND('6.财政拨款支出明细表（按经济科目分类）'!CB114,2)+ROUND('6.财政拨款支出明细表（按经济科目分类）'!Z114,2)</f>
        <v>380</v>
      </c>
      <c r="L37" s="315"/>
      <c r="M37" s="315"/>
      <c r="N37" s="315"/>
      <c r="O37" s="315"/>
      <c r="P37" s="324"/>
    </row>
    <row r="38" ht="17.7" customHeight="1" spans="1:16">
      <c r="A38" s="316"/>
      <c r="B38" s="319" t="s">
        <v>41</v>
      </c>
      <c r="C38" s="318">
        <f>IF(H38&gt;G27+G7,0,1)</f>
        <v>1</v>
      </c>
      <c r="D38" s="312">
        <f>DELTA(H38,J39+J44)</f>
        <v>0</v>
      </c>
      <c r="E38" s="313">
        <f t="shared" si="1"/>
        <v>0</v>
      </c>
      <c r="F38" s="314"/>
      <c r="G38" s="315"/>
      <c r="H38" s="315">
        <f>ROUND(MAX('3.部门支出预算表'!H$7:H$94),2)</f>
        <v>0</v>
      </c>
      <c r="I38" s="315"/>
      <c r="J38" s="315">
        <f>ROUND(MAX('5.一般公共预算支出预算表（按功能科目分类）'!C$7:C$98),2)</f>
        <v>523.67</v>
      </c>
      <c r="K38" s="315">
        <f>IF(ISNONTEXT('6.财政拨款支出明细表（按经济科目分类）'!R114),ROUND('6.财政拨款支出明细表（按经济科目分类）'!R114,2),0)</f>
        <v>523.67</v>
      </c>
      <c r="L38" s="315"/>
      <c r="M38" s="315"/>
      <c r="N38" s="315"/>
      <c r="O38" s="315"/>
      <c r="P38" s="324"/>
    </row>
    <row r="39" ht="17.7" customHeight="1" spans="1:16">
      <c r="A39" s="316"/>
      <c r="B39" s="320" t="s">
        <v>38</v>
      </c>
      <c r="C39" s="315"/>
      <c r="D39" s="312">
        <f>DELTA(J39,J40+J41)</f>
        <v>1</v>
      </c>
      <c r="E39" s="313">
        <f t="shared" si="1"/>
        <v>1</v>
      </c>
      <c r="F39" s="314"/>
      <c r="G39" s="315"/>
      <c r="H39" s="315"/>
      <c r="I39" s="315"/>
      <c r="J39" s="315">
        <f>ROUND(MAX('5.一般公共预算支出预算表（按功能科目分类）'!D$7:D$98),2)</f>
        <v>143.67</v>
      </c>
      <c r="K39" s="315">
        <f>ROUND('6.财政拨款支出明细表（按经济科目分类）'!S114,2)</f>
        <v>143.67</v>
      </c>
      <c r="L39" s="315"/>
      <c r="M39" s="315">
        <f>ROUND(MAX('8.基本支出预算表'!I$10:I$914),2)</f>
        <v>143.67</v>
      </c>
      <c r="N39" s="315"/>
      <c r="O39" s="315"/>
      <c r="P39" s="324"/>
    </row>
    <row r="40" ht="17.7" customHeight="1" spans="1:16">
      <c r="A40" s="316"/>
      <c r="B40" s="321" t="s">
        <v>42</v>
      </c>
      <c r="C40" s="315"/>
      <c r="D40" s="312">
        <f>DELTA(J39,J40+J41)</f>
        <v>1</v>
      </c>
      <c r="E40" s="313">
        <f t="shared" si="1"/>
        <v>1</v>
      </c>
      <c r="F40" s="314"/>
      <c r="G40" s="315"/>
      <c r="H40" s="315"/>
      <c r="I40" s="315"/>
      <c r="J40" s="315">
        <f>ROUND(MAX('5.一般公共预算支出预算表（按功能科目分类）'!E$7:E$98),2)</f>
        <v>139.46</v>
      </c>
      <c r="K40" s="315"/>
      <c r="L40" s="315"/>
      <c r="M40" s="315"/>
      <c r="N40" s="315"/>
      <c r="O40" s="315"/>
      <c r="P40" s="324"/>
    </row>
    <row r="41" ht="17.7" customHeight="1" spans="1:16">
      <c r="A41" s="316"/>
      <c r="B41" s="321" t="s">
        <v>43</v>
      </c>
      <c r="C41" s="315"/>
      <c r="D41" s="312">
        <f>DELTA(J39,J40+J41)</f>
        <v>1</v>
      </c>
      <c r="E41" s="313">
        <f t="shared" si="1"/>
        <v>1</v>
      </c>
      <c r="F41" s="314"/>
      <c r="G41" s="315"/>
      <c r="H41" s="315"/>
      <c r="I41" s="315"/>
      <c r="J41" s="315">
        <f>ROUND(MAX('5.一般公共预算支出预算表（按功能科目分类）'!F$7:F$98),2)</f>
        <v>4.21</v>
      </c>
      <c r="K41" s="315"/>
      <c r="L41" s="315"/>
      <c r="M41" s="315"/>
      <c r="N41" s="315"/>
      <c r="O41" s="315"/>
      <c r="P41" s="324"/>
    </row>
    <row r="42" ht="17.7" customHeight="1" spans="1:16">
      <c r="A42" s="316"/>
      <c r="B42" s="321" t="s">
        <v>44</v>
      </c>
      <c r="C42" s="318">
        <f>IF(N45+M42&gt;G7,0,1)</f>
        <v>1</v>
      </c>
      <c r="D42" s="312">
        <f>DELTA(M39,M42+M43)</f>
        <v>1</v>
      </c>
      <c r="E42" s="313">
        <f t="shared" si="1"/>
        <v>1</v>
      </c>
      <c r="F42" s="314"/>
      <c r="G42" s="315"/>
      <c r="H42" s="315"/>
      <c r="I42" s="315"/>
      <c r="J42" s="315"/>
      <c r="K42" s="315"/>
      <c r="L42" s="315"/>
      <c r="M42" s="315">
        <f>ROUND(MAX('8.基本支出预算表'!M$10:M$914),2)</f>
        <v>143.67</v>
      </c>
      <c r="N42" s="315"/>
      <c r="O42" s="315"/>
      <c r="P42" s="324"/>
    </row>
    <row r="43" ht="17.7" customHeight="1" spans="1:16">
      <c r="A43" s="316"/>
      <c r="B43" s="321" t="s">
        <v>45</v>
      </c>
      <c r="C43" s="315"/>
      <c r="D43" s="312">
        <f>DELTA(M39,M42+M43)</f>
        <v>1</v>
      </c>
      <c r="E43" s="313">
        <f t="shared" si="1"/>
        <v>1</v>
      </c>
      <c r="F43" s="314"/>
      <c r="G43" s="315"/>
      <c r="H43" s="315"/>
      <c r="I43" s="315"/>
      <c r="J43" s="315"/>
      <c r="K43" s="315"/>
      <c r="L43" s="315"/>
      <c r="M43" s="315">
        <f>ROUND(MAX('8.基本支出预算表'!N$10:N$914),2)</f>
        <v>0</v>
      </c>
      <c r="N43" s="315"/>
      <c r="O43" s="315"/>
      <c r="P43" s="324"/>
    </row>
    <row r="44" ht="17.7" customHeight="1" spans="1:16">
      <c r="A44" s="316"/>
      <c r="B44" s="320" t="s">
        <v>39</v>
      </c>
      <c r="C44" s="315"/>
      <c r="D44" s="312">
        <f>DELTA(N44,SUM(N46:N51))</f>
        <v>1</v>
      </c>
      <c r="E44" s="313">
        <f t="shared" si="1"/>
        <v>1</v>
      </c>
      <c r="F44" s="314"/>
      <c r="G44" s="315"/>
      <c r="H44" s="315"/>
      <c r="I44" s="315"/>
      <c r="J44" s="315">
        <f>ROUND(MAX('5.一般公共预算支出预算表（按功能科目分类）'!G$7:G$98),2)</f>
        <v>380</v>
      </c>
      <c r="K44" s="315">
        <f>ROUND('6.财政拨款支出明细表（按经济科目分类）'!T114,2)</f>
        <v>380</v>
      </c>
      <c r="L44" s="315"/>
      <c r="M44" s="315"/>
      <c r="N44" s="315">
        <f>ROUND(MAX('9.项目支出预算表'!J$9:J$69),2)</f>
        <v>380</v>
      </c>
      <c r="O44" s="315"/>
      <c r="P44" s="324"/>
    </row>
    <row r="45" ht="17.7" customHeight="1" spans="1:16">
      <c r="A45" s="316"/>
      <c r="B45" s="321" t="s">
        <v>44</v>
      </c>
      <c r="C45" s="318">
        <f>IF(N45+M42&gt;G7,0,1)</f>
        <v>1</v>
      </c>
      <c r="D45" s="312">
        <f>IF(N45&gt;N44,0,1)</f>
        <v>1</v>
      </c>
      <c r="E45" s="313">
        <f t="shared" si="1"/>
        <v>1</v>
      </c>
      <c r="F45" s="314"/>
      <c r="G45" s="315"/>
      <c r="H45" s="315"/>
      <c r="I45" s="315"/>
      <c r="J45" s="315"/>
      <c r="K45" s="315"/>
      <c r="L45" s="315"/>
      <c r="M45" s="315"/>
      <c r="N45" s="315">
        <f>ROUND(MAX('9.项目支出预算表'!K$9:K$69),2)</f>
        <v>380</v>
      </c>
      <c r="O45" s="315"/>
      <c r="P45" s="324"/>
    </row>
    <row r="46" ht="17.7" customHeight="1" spans="1:16">
      <c r="A46" s="316"/>
      <c r="B46" s="321" t="s">
        <v>46</v>
      </c>
      <c r="C46" s="318">
        <f t="shared" ref="C46:C51" si="2">IF(N46&gt;I8,0,1)</f>
        <v>0</v>
      </c>
      <c r="D46" s="312">
        <f>DELTA(N44,SUM(N46:N51))</f>
        <v>1</v>
      </c>
      <c r="E46" s="313">
        <f t="shared" si="1"/>
        <v>1</v>
      </c>
      <c r="F46" s="314"/>
      <c r="G46" s="315"/>
      <c r="H46" s="315"/>
      <c r="I46" s="315"/>
      <c r="J46" s="315"/>
      <c r="K46" s="315"/>
      <c r="L46" s="315"/>
      <c r="M46" s="315"/>
      <c r="N46" s="315">
        <f>ROUND(MAX('9.项目支出预算表'!L$9:L$69),2)</f>
        <v>380</v>
      </c>
      <c r="O46" s="315"/>
      <c r="P46" s="324"/>
    </row>
    <row r="47" ht="17.7" customHeight="1" spans="1:16">
      <c r="A47" s="316"/>
      <c r="B47" s="321" t="s">
        <v>47</v>
      </c>
      <c r="C47" s="318">
        <f t="shared" si="2"/>
        <v>1</v>
      </c>
      <c r="D47" s="312">
        <f>DELTA(N44,SUM(N46:N51))</f>
        <v>1</v>
      </c>
      <c r="E47" s="313">
        <f t="shared" si="1"/>
        <v>1</v>
      </c>
      <c r="F47" s="314"/>
      <c r="G47" s="315"/>
      <c r="H47" s="315"/>
      <c r="I47" s="315"/>
      <c r="J47" s="315"/>
      <c r="K47" s="315"/>
      <c r="L47" s="315"/>
      <c r="M47" s="315"/>
      <c r="N47" s="315">
        <f>ROUND(MAX('9.项目支出预算表'!M$9:M$69),2)</f>
        <v>0</v>
      </c>
      <c r="O47" s="315"/>
      <c r="P47" s="324"/>
    </row>
    <row r="48" ht="17.7" customHeight="1" spans="1:16">
      <c r="A48" s="316"/>
      <c r="B48" s="321" t="s">
        <v>48</v>
      </c>
      <c r="C48" s="318">
        <f t="shared" si="2"/>
        <v>1</v>
      </c>
      <c r="D48" s="312">
        <f>DELTA(N44,SUM(N46:N51))</f>
        <v>1</v>
      </c>
      <c r="E48" s="313">
        <f t="shared" si="1"/>
        <v>1</v>
      </c>
      <c r="F48" s="314"/>
      <c r="G48" s="315"/>
      <c r="H48" s="315"/>
      <c r="I48" s="315"/>
      <c r="J48" s="315"/>
      <c r="K48" s="315"/>
      <c r="L48" s="315"/>
      <c r="M48" s="315"/>
      <c r="N48" s="315">
        <f>ROUND(MAX('9.项目支出预算表'!N$9:N$69),2)</f>
        <v>0</v>
      </c>
      <c r="O48" s="315"/>
      <c r="P48" s="324"/>
    </row>
    <row r="49" ht="17.7" customHeight="1" spans="1:17">
      <c r="A49" s="316"/>
      <c r="B49" s="321" t="s">
        <v>49</v>
      </c>
      <c r="C49" s="318">
        <f t="shared" si="2"/>
        <v>1</v>
      </c>
      <c r="D49" s="312">
        <f>DELTA(N44,SUM(N46:N51))</f>
        <v>1</v>
      </c>
      <c r="E49" s="313">
        <f t="shared" si="1"/>
        <v>1</v>
      </c>
      <c r="F49" s="314"/>
      <c r="G49" s="315"/>
      <c r="H49" s="315"/>
      <c r="I49" s="315"/>
      <c r="J49" s="315"/>
      <c r="K49" s="315"/>
      <c r="L49" s="315"/>
      <c r="M49" s="315"/>
      <c r="N49" s="315">
        <f>ROUND(MAX('9.项目支出预算表'!O$9:O$69),2)</f>
        <v>0</v>
      </c>
      <c r="O49" s="315"/>
      <c r="P49" s="324"/>
      <c r="Q49" s="325"/>
    </row>
    <row r="50" ht="17.7" customHeight="1" spans="1:16">
      <c r="A50" s="316"/>
      <c r="B50" s="321" t="s">
        <v>50</v>
      </c>
      <c r="C50" s="318">
        <f t="shared" si="2"/>
        <v>1</v>
      </c>
      <c r="D50" s="312">
        <f>DELTA(N44,SUM(N46:N51))</f>
        <v>1</v>
      </c>
      <c r="E50" s="313">
        <f t="shared" si="1"/>
        <v>1</v>
      </c>
      <c r="F50" s="314"/>
      <c r="G50" s="315"/>
      <c r="H50" s="315"/>
      <c r="I50" s="315"/>
      <c r="J50" s="315"/>
      <c r="K50" s="315"/>
      <c r="L50" s="315"/>
      <c r="M50" s="315"/>
      <c r="N50" s="315">
        <f>ROUND(MAX('9.项目支出预算表'!P$9:P$69),2)</f>
        <v>0</v>
      </c>
      <c r="O50" s="315"/>
      <c r="P50" s="324"/>
    </row>
    <row r="51" ht="17.7" customHeight="1" spans="1:16">
      <c r="A51" s="316"/>
      <c r="B51" s="321" t="s">
        <v>51</v>
      </c>
      <c r="C51" s="318">
        <f t="shared" si="2"/>
        <v>1</v>
      </c>
      <c r="D51" s="312">
        <f>DELTA(N44,SUM(N46:N51))</f>
        <v>1</v>
      </c>
      <c r="E51" s="313">
        <f t="shared" si="1"/>
        <v>1</v>
      </c>
      <c r="F51" s="314"/>
      <c r="G51" s="315"/>
      <c r="H51" s="315"/>
      <c r="I51" s="315"/>
      <c r="J51" s="315"/>
      <c r="K51" s="315"/>
      <c r="L51" s="315"/>
      <c r="M51" s="315"/>
      <c r="N51" s="315">
        <f>ROUND(MAX('9.项目支出预算表'!Q$9:Q$69),2)</f>
        <v>0</v>
      </c>
      <c r="O51" s="315"/>
      <c r="P51" s="324"/>
    </row>
    <row r="52" ht="17.7" customHeight="1" spans="1:16">
      <c r="A52" s="316"/>
      <c r="B52" s="319" t="s">
        <v>52</v>
      </c>
      <c r="C52" s="318">
        <f>IF(H52&gt;G28+G14,0,1)</f>
        <v>1</v>
      </c>
      <c r="D52" s="312">
        <f>DELTA(O52,O53+O54)</f>
        <v>1</v>
      </c>
      <c r="E52" s="313">
        <f t="shared" si="1"/>
        <v>1</v>
      </c>
      <c r="F52" s="314"/>
      <c r="G52" s="315"/>
      <c r="H52" s="315">
        <f>ROUND(MAX('3.部门支出预算表'!I$7:I$94),2)</f>
        <v>0</v>
      </c>
      <c r="I52" s="315"/>
      <c r="J52" s="315"/>
      <c r="K52" s="315">
        <f>ROUND('6.财政拨款支出明细表（按经济科目分类）'!U114,2)</f>
        <v>0</v>
      </c>
      <c r="L52" s="315"/>
      <c r="M52" s="315"/>
      <c r="N52" s="315"/>
      <c r="O52" s="315">
        <f>ROUND('12.政府性基金预算支出预算表'!C7,2)</f>
        <v>0</v>
      </c>
      <c r="P52" s="324"/>
    </row>
    <row r="53" ht="17.7" customHeight="1" spans="1:16">
      <c r="A53" s="316"/>
      <c r="B53" s="320" t="s">
        <v>38</v>
      </c>
      <c r="C53" s="318">
        <f>IF(M53+N54&gt;G15,0,1)</f>
        <v>1</v>
      </c>
      <c r="D53" s="312">
        <f>DELTA(H36,M39+M53+M56)</f>
        <v>1</v>
      </c>
      <c r="E53" s="313">
        <f t="shared" si="1"/>
        <v>1</v>
      </c>
      <c r="F53" s="314"/>
      <c r="G53" s="315"/>
      <c r="H53" s="315"/>
      <c r="I53" s="315"/>
      <c r="J53" s="315"/>
      <c r="K53" s="315"/>
      <c r="L53" s="315"/>
      <c r="M53" s="315">
        <f>ROUND(MAX('8.基本支出预算表'!O$10:O$914),2)</f>
        <v>0</v>
      </c>
      <c r="N53" s="315"/>
      <c r="O53" s="315">
        <f>ROUND('12.政府性基金预算支出预算表'!D7,2)</f>
        <v>0</v>
      </c>
      <c r="P53" s="324"/>
    </row>
    <row r="54" ht="17.7" customHeight="1" spans="1:16">
      <c r="A54" s="316"/>
      <c r="B54" s="320" t="s">
        <v>39</v>
      </c>
      <c r="C54" s="318">
        <f>IF(M53+N54&gt;G15,0,1)</f>
        <v>1</v>
      </c>
      <c r="D54" s="312">
        <f>DELTA(H37,N44+N54+N57)</f>
        <v>1</v>
      </c>
      <c r="E54" s="313">
        <f t="shared" si="1"/>
        <v>1</v>
      </c>
      <c r="F54" s="314"/>
      <c r="G54" s="315"/>
      <c r="H54" s="315"/>
      <c r="I54" s="315"/>
      <c r="J54" s="315"/>
      <c r="K54" s="315"/>
      <c r="L54" s="315"/>
      <c r="M54" s="315"/>
      <c r="N54" s="315">
        <f>ROUND(MAX('9.项目支出预算表'!R$9:R$69),2)</f>
        <v>0</v>
      </c>
      <c r="O54" s="315">
        <f>ROUND('12.政府性基金预算支出预算表'!E7,2)</f>
        <v>0</v>
      </c>
      <c r="P54" s="324"/>
    </row>
    <row r="55" ht="17.7" customHeight="1" spans="1:16">
      <c r="A55" s="316"/>
      <c r="B55" s="319" t="s">
        <v>53</v>
      </c>
      <c r="C55" s="318">
        <f>IF(H55&gt;G29+G18,0,1)</f>
        <v>1</v>
      </c>
      <c r="D55" s="312">
        <f>DELTA(P55,P56+P57)</f>
        <v>1</v>
      </c>
      <c r="E55" s="313">
        <f t="shared" si="1"/>
        <v>1</v>
      </c>
      <c r="F55" s="314"/>
      <c r="G55" s="315"/>
      <c r="H55" s="315">
        <f>ROUND(MAX('3.部门支出预算表'!J$7:J$94),2)</f>
        <v>0</v>
      </c>
      <c r="I55" s="315"/>
      <c r="J55" s="315"/>
      <c r="K55" s="315">
        <f>ROUND('6.财政拨款支出明细表（按经济科目分类）'!X114,2)</f>
        <v>0</v>
      </c>
      <c r="L55" s="315"/>
      <c r="M55" s="315"/>
      <c r="N55" s="315"/>
      <c r="O55" s="315"/>
      <c r="P55" s="324">
        <f>ROUND('13.国有资本经营预算支出表'!C7,2)</f>
        <v>0</v>
      </c>
    </row>
    <row r="56" ht="17.7" customHeight="1" spans="1:16">
      <c r="A56" s="316"/>
      <c r="B56" s="320" t="s">
        <v>38</v>
      </c>
      <c r="C56" s="318">
        <f>IF(M56+N57&gt;G18,0,1)</f>
        <v>1</v>
      </c>
      <c r="D56" s="312">
        <f>DELTA(H36,M39+M53+M56)</f>
        <v>1</v>
      </c>
      <c r="E56" s="313">
        <f t="shared" si="1"/>
        <v>1</v>
      </c>
      <c r="F56" s="314"/>
      <c r="G56" s="315"/>
      <c r="H56" s="315"/>
      <c r="I56" s="315"/>
      <c r="J56" s="315"/>
      <c r="K56" s="315"/>
      <c r="L56" s="315"/>
      <c r="M56" s="315">
        <f>ROUND(MAX('8.基本支出预算表'!P$10:P$914),2)</f>
        <v>0</v>
      </c>
      <c r="N56" s="315"/>
      <c r="O56" s="315"/>
      <c r="P56" s="324">
        <f>ROUND('13.国有资本经营预算支出表'!D7,2)</f>
        <v>0</v>
      </c>
    </row>
    <row r="57" ht="17.7" customHeight="1" spans="1:16">
      <c r="A57" s="316"/>
      <c r="B57" s="320" t="s">
        <v>39</v>
      </c>
      <c r="C57" s="318">
        <f>IF(M56+N57&gt;G18,0,1)</f>
        <v>1</v>
      </c>
      <c r="D57" s="312">
        <f>DELTA(H37,N44+N54+N57)</f>
        <v>1</v>
      </c>
      <c r="E57" s="313">
        <f t="shared" si="1"/>
        <v>1</v>
      </c>
      <c r="F57" s="314"/>
      <c r="G57" s="315"/>
      <c r="H57" s="315"/>
      <c r="I57" s="315"/>
      <c r="J57" s="315"/>
      <c r="K57" s="315"/>
      <c r="L57" s="315"/>
      <c r="M57" s="315"/>
      <c r="N57" s="315">
        <f>ROUND(MAX('9.项目支出预算表'!S$9:S$69),2)</f>
        <v>0</v>
      </c>
      <c r="O57" s="315"/>
      <c r="P57" s="324">
        <f>ROUND('13.国有资本经营预算支出表'!E7,2)</f>
        <v>0</v>
      </c>
    </row>
    <row r="58" ht="17.7" customHeight="1" spans="1:16">
      <c r="A58" s="316"/>
      <c r="B58" s="319" t="s">
        <v>35</v>
      </c>
      <c r="C58" s="318">
        <f>IF(N57&gt;G26,0,1)</f>
        <v>1</v>
      </c>
      <c r="D58" s="312">
        <f>DELTA(N58,N59)</f>
        <v>1</v>
      </c>
      <c r="E58" s="313">
        <f t="shared" si="1"/>
        <v>1</v>
      </c>
      <c r="F58" s="314"/>
      <c r="G58" s="315"/>
      <c r="H58" s="315"/>
      <c r="I58" s="315"/>
      <c r="J58" s="315"/>
      <c r="K58" s="315"/>
      <c r="L58" s="315"/>
      <c r="M58" s="315"/>
      <c r="N58" s="315">
        <f>ROUND(MAX('9.项目支出预算表'!T$9:T$69),2)+ROUND(MAX('9.项目支出预算表'!U$9:U$69),2)+ROUND(MAX('9.项目支出预算表'!V$9:V$69),2)</f>
        <v>0</v>
      </c>
      <c r="O58" s="315"/>
      <c r="P58" s="324"/>
    </row>
    <row r="59" ht="17.7" customHeight="1" spans="1:16">
      <c r="A59" s="316"/>
      <c r="B59" s="320" t="s">
        <v>39</v>
      </c>
      <c r="C59" s="318">
        <f>IF(N58&gt;G26,0,1)</f>
        <v>1</v>
      </c>
      <c r="D59" s="312">
        <f>DELTA(N59,N60+N61+N62)</f>
        <v>1</v>
      </c>
      <c r="E59" s="313">
        <f t="shared" si="1"/>
        <v>1</v>
      </c>
      <c r="F59" s="314"/>
      <c r="G59" s="315"/>
      <c r="H59" s="315"/>
      <c r="I59" s="315"/>
      <c r="J59" s="315"/>
      <c r="K59" s="315"/>
      <c r="L59" s="315"/>
      <c r="M59" s="315"/>
      <c r="N59" s="315">
        <f>ROUND(MAX('9.项目支出预算表'!T$9:T$69),2)+ROUND(MAX('9.项目支出预算表'!U$9:U$69),2)+ROUND(MAX('9.项目支出预算表'!V$9:V$69),2)</f>
        <v>0</v>
      </c>
      <c r="O59" s="315"/>
      <c r="P59" s="324"/>
    </row>
    <row r="60" ht="17.7" customHeight="1" spans="1:16">
      <c r="A60" s="316"/>
      <c r="B60" s="321" t="s">
        <v>17</v>
      </c>
      <c r="C60" s="318">
        <f>IF(N59&gt;G27,0,1)</f>
        <v>1</v>
      </c>
      <c r="D60" s="312">
        <f>DELTA(N59,N60+N61+N62)</f>
        <v>1</v>
      </c>
      <c r="E60" s="313">
        <f t="shared" si="1"/>
        <v>1</v>
      </c>
      <c r="F60" s="314"/>
      <c r="G60" s="315"/>
      <c r="H60" s="315"/>
      <c r="I60" s="315"/>
      <c r="J60" s="315"/>
      <c r="K60" s="315"/>
      <c r="L60" s="315"/>
      <c r="M60" s="315"/>
      <c r="N60" s="315">
        <f>ROUND(MAX('9.项目支出预算表'!T$9:T$69),2)</f>
        <v>0</v>
      </c>
      <c r="O60" s="315"/>
      <c r="P60" s="324"/>
    </row>
    <row r="61" ht="17.7" customHeight="1" spans="1:16">
      <c r="A61" s="316"/>
      <c r="B61" s="321" t="s">
        <v>24</v>
      </c>
      <c r="C61" s="318">
        <f>IF(N60&gt;G28,0,1)</f>
        <v>1</v>
      </c>
      <c r="D61" s="312">
        <f>DELTA(N59,N60+N61+N62)</f>
        <v>1</v>
      </c>
      <c r="E61" s="313">
        <f t="shared" si="1"/>
        <v>1</v>
      </c>
      <c r="F61" s="314"/>
      <c r="G61" s="315"/>
      <c r="H61" s="315"/>
      <c r="I61" s="315"/>
      <c r="J61" s="315"/>
      <c r="K61" s="315"/>
      <c r="L61" s="315"/>
      <c r="M61" s="315"/>
      <c r="N61" s="315">
        <f>ROUND(MAX('9.项目支出预算表'!U$9:U$69),2)</f>
        <v>0</v>
      </c>
      <c r="O61" s="315"/>
      <c r="P61" s="324"/>
    </row>
    <row r="62" ht="17.7" customHeight="1" spans="1:16">
      <c r="A62" s="316"/>
      <c r="B62" s="321" t="s">
        <v>27</v>
      </c>
      <c r="C62" s="318">
        <f>IF(N61&gt;G29,0,1)</f>
        <v>1</v>
      </c>
      <c r="D62" s="312">
        <f>DELTA(N59,N60+N61+N62)</f>
        <v>1</v>
      </c>
      <c r="E62" s="313">
        <f t="shared" si="1"/>
        <v>1</v>
      </c>
      <c r="F62" s="314"/>
      <c r="G62" s="315"/>
      <c r="H62" s="315"/>
      <c r="I62" s="315"/>
      <c r="J62" s="315"/>
      <c r="K62" s="315"/>
      <c r="L62" s="315"/>
      <c r="M62" s="315"/>
      <c r="N62" s="315">
        <f>ROUND(MAX('9.项目支出预算表'!V$9:V$69),2)</f>
        <v>0</v>
      </c>
      <c r="O62" s="315"/>
      <c r="P62" s="324"/>
    </row>
    <row r="63" ht="17.7" customHeight="1" spans="1:16">
      <c r="A63" s="316"/>
      <c r="B63" s="317" t="s">
        <v>28</v>
      </c>
      <c r="C63" s="318">
        <f>IF(H63&gt;G30+G19,0,1)</f>
        <v>1</v>
      </c>
      <c r="D63" s="312">
        <f>DELTA(H63,M64+N65)</f>
        <v>1</v>
      </c>
      <c r="E63" s="313">
        <f t="shared" si="1"/>
        <v>1</v>
      </c>
      <c r="F63" s="314"/>
      <c r="G63" s="315"/>
      <c r="H63" s="315">
        <f>ROUND(MAX('3.部门支出预算表'!K$7:K$94),2)</f>
        <v>0</v>
      </c>
      <c r="I63" s="315"/>
      <c r="J63" s="315"/>
      <c r="K63" s="315"/>
      <c r="L63" s="315"/>
      <c r="M63" s="315"/>
      <c r="N63" s="315"/>
      <c r="O63" s="315"/>
      <c r="P63" s="324"/>
    </row>
    <row r="64" ht="17.7" customHeight="1" spans="1:16">
      <c r="A64" s="316"/>
      <c r="B64" s="319" t="s">
        <v>38</v>
      </c>
      <c r="C64" s="315"/>
      <c r="D64" s="312">
        <f>DELTA(H36,M39+M53+M56)</f>
        <v>1</v>
      </c>
      <c r="E64" s="313">
        <f t="shared" si="1"/>
        <v>1</v>
      </c>
      <c r="F64" s="314"/>
      <c r="G64" s="315"/>
      <c r="H64" s="315"/>
      <c r="I64" s="315"/>
      <c r="J64" s="315"/>
      <c r="K64" s="315"/>
      <c r="L64" s="315"/>
      <c r="M64" s="315">
        <f>ROUND(MAX('8.基本支出预算表'!Q$10:Q$914),2)</f>
        <v>0</v>
      </c>
      <c r="N64" s="315"/>
      <c r="O64" s="315"/>
      <c r="P64" s="324"/>
    </row>
    <row r="65" ht="17.7" customHeight="1" spans="1:16">
      <c r="A65" s="316"/>
      <c r="B65" s="319" t="s">
        <v>39</v>
      </c>
      <c r="C65" s="315"/>
      <c r="D65" s="312">
        <f>DELTA(H37,N44+N54+N57)</f>
        <v>1</v>
      </c>
      <c r="E65" s="313">
        <f t="shared" si="1"/>
        <v>1</v>
      </c>
      <c r="F65" s="314"/>
      <c r="G65" s="315"/>
      <c r="H65" s="315"/>
      <c r="I65" s="315"/>
      <c r="J65" s="315"/>
      <c r="K65" s="315"/>
      <c r="L65" s="315"/>
      <c r="M65" s="315"/>
      <c r="N65" s="315">
        <f>ROUND(MAX('9.项目支出预算表'!W$9:W$69),2)</f>
        <v>0</v>
      </c>
      <c r="O65" s="315"/>
      <c r="P65" s="324"/>
    </row>
    <row r="66" ht="17.7" customHeight="1" spans="1:16">
      <c r="A66" s="316"/>
      <c r="B66" s="317" t="s">
        <v>54</v>
      </c>
      <c r="C66" s="318">
        <f>IF(H66&gt;G31+G20,0,1)</f>
        <v>1</v>
      </c>
      <c r="D66" s="312">
        <f>DELTA(H66,M67+N68)</f>
        <v>1</v>
      </c>
      <c r="E66" s="313">
        <f t="shared" si="1"/>
        <v>1</v>
      </c>
      <c r="F66" s="314"/>
      <c r="G66" s="315"/>
      <c r="H66" s="315">
        <f>ROUND(MAX('3.部门支出预算表'!L$7:L$94),2)</f>
        <v>0</v>
      </c>
      <c r="I66" s="315"/>
      <c r="J66" s="315"/>
      <c r="K66" s="315"/>
      <c r="L66" s="315"/>
      <c r="M66" s="315"/>
      <c r="N66" s="315"/>
      <c r="O66" s="315"/>
      <c r="P66" s="324"/>
    </row>
    <row r="67" ht="17.7" customHeight="1" spans="1:16">
      <c r="A67" s="316"/>
      <c r="B67" s="319" t="s">
        <v>38</v>
      </c>
      <c r="C67" s="315"/>
      <c r="D67" s="312">
        <f>DELTA(H36,M39+M53+M56)</f>
        <v>1</v>
      </c>
      <c r="E67" s="313">
        <f t="shared" si="1"/>
        <v>1</v>
      </c>
      <c r="F67" s="314"/>
      <c r="G67" s="315"/>
      <c r="H67" s="315"/>
      <c r="I67" s="315"/>
      <c r="J67" s="315"/>
      <c r="K67" s="315"/>
      <c r="L67" s="315"/>
      <c r="M67" s="315">
        <f>ROUND(MAX('8.基本支出预算表'!R$10:R$914),2)</f>
        <v>0</v>
      </c>
      <c r="N67" s="315"/>
      <c r="O67" s="315"/>
      <c r="P67" s="324"/>
    </row>
    <row r="68" ht="17.7" customHeight="1" spans="1:16">
      <c r="A68" s="316"/>
      <c r="B68" s="319" t="s">
        <v>39</v>
      </c>
      <c r="C68" s="315"/>
      <c r="D68" s="312">
        <f>DELTA(H37,N44+N54+N57)</f>
        <v>1</v>
      </c>
      <c r="E68" s="313">
        <f t="shared" si="1"/>
        <v>1</v>
      </c>
      <c r="F68" s="314"/>
      <c r="G68" s="315"/>
      <c r="H68" s="315"/>
      <c r="I68" s="315"/>
      <c r="J68" s="315"/>
      <c r="K68" s="315"/>
      <c r="L68" s="315"/>
      <c r="M68" s="315"/>
      <c r="N68" s="315">
        <f>ROUND(MAX('9.项目支出预算表'!Y$9:Y$69),2)</f>
        <v>0</v>
      </c>
      <c r="O68" s="315"/>
      <c r="P68" s="324"/>
    </row>
    <row r="69" ht="17.7" customHeight="1" spans="1:16">
      <c r="A69" s="316"/>
      <c r="B69" s="317" t="s">
        <v>55</v>
      </c>
      <c r="C69" s="312">
        <f>IF(H69&gt;G31+G21,0,1)</f>
        <v>1</v>
      </c>
      <c r="D69" s="312">
        <f>DELTA(H69,M70+N71)</f>
        <v>1</v>
      </c>
      <c r="E69" s="313">
        <f t="shared" si="1"/>
        <v>1</v>
      </c>
      <c r="F69" s="314"/>
      <c r="G69" s="315"/>
      <c r="H69" s="315">
        <f>ROUND(MAX('3.部门支出预算表'!M$7:M$94),2)</f>
        <v>0</v>
      </c>
      <c r="I69" s="315"/>
      <c r="J69" s="315"/>
      <c r="K69" s="315"/>
      <c r="L69" s="315"/>
      <c r="M69" s="315"/>
      <c r="N69" s="315"/>
      <c r="O69" s="315"/>
      <c r="P69" s="324"/>
    </row>
    <row r="70" ht="17.7" customHeight="1" spans="1:16">
      <c r="A70" s="316"/>
      <c r="B70" s="319" t="s">
        <v>38</v>
      </c>
      <c r="C70" s="315"/>
      <c r="D70" s="312">
        <f>DELTA(H36,M39+M53+M56)</f>
        <v>1</v>
      </c>
      <c r="E70" s="313">
        <f t="shared" si="1"/>
        <v>1</v>
      </c>
      <c r="F70" s="314"/>
      <c r="G70" s="315"/>
      <c r="H70" s="315"/>
      <c r="I70" s="315"/>
      <c r="J70" s="315"/>
      <c r="K70" s="315"/>
      <c r="L70" s="315"/>
      <c r="M70" s="315">
        <f>ROUND(MAX('8.基本支出预算表'!S$10:S$914),2)</f>
        <v>0</v>
      </c>
      <c r="N70" s="315"/>
      <c r="O70" s="315"/>
      <c r="P70" s="324"/>
    </row>
    <row r="71" ht="17.7" customHeight="1" spans="1:18">
      <c r="A71" s="316"/>
      <c r="B71" s="319" t="s">
        <v>39</v>
      </c>
      <c r="C71" s="315"/>
      <c r="D71" s="312">
        <f>DELTA(H37,N44+N54+N57)</f>
        <v>1</v>
      </c>
      <c r="E71" s="313">
        <f t="shared" si="1"/>
        <v>1</v>
      </c>
      <c r="F71" s="314"/>
      <c r="G71" s="315"/>
      <c r="H71" s="315"/>
      <c r="I71" s="315"/>
      <c r="J71" s="315"/>
      <c r="K71" s="315"/>
      <c r="L71" s="315"/>
      <c r="M71" s="315"/>
      <c r="N71" s="315">
        <f>ROUND(MAX('9.项目支出预算表'!Z$9:Z$69),2)</f>
        <v>0</v>
      </c>
      <c r="O71" s="315"/>
      <c r="P71" s="324"/>
      <c r="R71" s="325"/>
    </row>
    <row r="72" ht="17.7" customHeight="1" spans="1:16">
      <c r="A72" s="316"/>
      <c r="B72" s="317" t="s">
        <v>56</v>
      </c>
      <c r="C72" s="312">
        <f>IF(H72&gt;G31+G22,0,1)</f>
        <v>1</v>
      </c>
      <c r="D72" s="312">
        <f>DELTA(H72,M73+N74)</f>
        <v>1</v>
      </c>
      <c r="E72" s="313">
        <f t="shared" si="1"/>
        <v>1</v>
      </c>
      <c r="F72" s="314"/>
      <c r="G72" s="315"/>
      <c r="H72" s="315">
        <f>ROUND(MAX('3.部门支出预算表'!N$7:N$94),2)</f>
        <v>0</v>
      </c>
      <c r="I72" s="315"/>
      <c r="J72" s="315"/>
      <c r="K72" s="315"/>
      <c r="L72" s="315"/>
      <c r="M72" s="315"/>
      <c r="N72" s="315"/>
      <c r="O72" s="315"/>
      <c r="P72" s="324"/>
    </row>
    <row r="73" ht="17.7" customHeight="1" spans="1:16">
      <c r="A73" s="316"/>
      <c r="B73" s="319" t="s">
        <v>38</v>
      </c>
      <c r="C73" s="315"/>
      <c r="D73" s="312">
        <f>DELTA(H36,M39+M53+M56)</f>
        <v>1</v>
      </c>
      <c r="E73" s="313">
        <f t="shared" si="1"/>
        <v>1</v>
      </c>
      <c r="F73" s="314"/>
      <c r="G73" s="315"/>
      <c r="H73" s="315"/>
      <c r="I73" s="315"/>
      <c r="J73" s="315"/>
      <c r="K73" s="315"/>
      <c r="L73" s="315"/>
      <c r="M73" s="315">
        <f>ROUND(MAX('8.基本支出预算表'!T$10:T$914),2)</f>
        <v>0</v>
      </c>
      <c r="N73" s="315"/>
      <c r="O73" s="315"/>
      <c r="P73" s="324"/>
    </row>
    <row r="74" ht="17.7" customHeight="1" spans="1:16">
      <c r="A74" s="316"/>
      <c r="B74" s="319" t="s">
        <v>39</v>
      </c>
      <c r="C74" s="315"/>
      <c r="D74" s="312">
        <f>DELTA(H37,N44+N54+N57)</f>
        <v>1</v>
      </c>
      <c r="E74" s="313">
        <f t="shared" si="1"/>
        <v>1</v>
      </c>
      <c r="F74" s="314"/>
      <c r="G74" s="315"/>
      <c r="H74" s="315"/>
      <c r="I74" s="315"/>
      <c r="J74" s="315"/>
      <c r="K74" s="315"/>
      <c r="L74" s="315"/>
      <c r="M74" s="315"/>
      <c r="N74" s="315">
        <f>ROUND(MAX('9.项目支出预算表'!AA$9:AA$69),2)</f>
        <v>0</v>
      </c>
      <c r="O74" s="315"/>
      <c r="P74" s="324"/>
    </row>
    <row r="75" ht="17.7" customHeight="1" spans="1:16">
      <c r="A75" s="316"/>
      <c r="B75" s="317" t="s">
        <v>57</v>
      </c>
      <c r="C75" s="312">
        <f>IF(H75&gt;G31+G23,0,1)</f>
        <v>1</v>
      </c>
      <c r="D75" s="312">
        <f>DELTA(H75,M76+N77)</f>
        <v>1</v>
      </c>
      <c r="E75" s="313">
        <f t="shared" si="1"/>
        <v>1</v>
      </c>
      <c r="F75" s="314"/>
      <c r="G75" s="315"/>
      <c r="H75" s="315">
        <f>ROUND(MAX('3.部门支出预算表'!O$7:O$94),2)</f>
        <v>0</v>
      </c>
      <c r="I75" s="315"/>
      <c r="J75" s="315"/>
      <c r="K75" s="315"/>
      <c r="L75" s="315"/>
      <c r="M75" s="315"/>
      <c r="N75" s="315"/>
      <c r="O75" s="315"/>
      <c r="P75" s="324"/>
    </row>
    <row r="76" ht="17.7" customHeight="1" spans="1:16">
      <c r="A76" s="316"/>
      <c r="B76" s="319" t="s">
        <v>38</v>
      </c>
      <c r="C76" s="315"/>
      <c r="D76" s="312">
        <f>DELTA(H36,M39+M53+M56)</f>
        <v>1</v>
      </c>
      <c r="E76" s="313">
        <f t="shared" si="1"/>
        <v>1</v>
      </c>
      <c r="F76" s="314"/>
      <c r="G76" s="315"/>
      <c r="H76" s="315"/>
      <c r="I76" s="315"/>
      <c r="J76" s="315"/>
      <c r="K76" s="315"/>
      <c r="L76" s="315"/>
      <c r="M76" s="315">
        <f>ROUND(MAX('8.基本支出预算表'!U$10:U$914),2)</f>
        <v>0</v>
      </c>
      <c r="N76" s="315"/>
      <c r="O76" s="315"/>
      <c r="P76" s="324"/>
    </row>
    <row r="77" ht="17.7" customHeight="1" spans="1:16">
      <c r="A77" s="316"/>
      <c r="B77" s="319" t="s">
        <v>39</v>
      </c>
      <c r="C77" s="315"/>
      <c r="D77" s="312">
        <f>DELTA(H37,N44+N54+N57)</f>
        <v>1</v>
      </c>
      <c r="E77" s="313">
        <f t="shared" si="1"/>
        <v>1</v>
      </c>
      <c r="F77" s="314"/>
      <c r="G77" s="315"/>
      <c r="H77" s="315"/>
      <c r="I77" s="315"/>
      <c r="J77" s="315"/>
      <c r="K77" s="315"/>
      <c r="L77" s="315"/>
      <c r="M77" s="315"/>
      <c r="N77" s="315">
        <f>ROUND(MAX('9.项目支出预算表'!AB$9:AB$69),2)</f>
        <v>0</v>
      </c>
      <c r="O77" s="315"/>
      <c r="P77" s="324"/>
    </row>
    <row r="78" ht="17.7" customHeight="1" spans="1:16">
      <c r="A78" s="316"/>
      <c r="B78" s="317" t="s">
        <v>58</v>
      </c>
      <c r="C78" s="312">
        <f>IF(H78&gt;G31+G24,0,1)</f>
        <v>1</v>
      </c>
      <c r="D78" s="312">
        <f>DELTA(H78,M79+N80)</f>
        <v>1</v>
      </c>
      <c r="E78" s="313">
        <f t="shared" ref="E78:E88" si="3">DELTA(MIN(F78:P78),MAX(F78:P78))</f>
        <v>1</v>
      </c>
      <c r="F78" s="314"/>
      <c r="G78" s="315"/>
      <c r="H78" s="315">
        <f>ROUND(MAX('3.部门支出预算表'!P$7:P$94),2)</f>
        <v>0</v>
      </c>
      <c r="I78" s="315"/>
      <c r="J78" s="315"/>
      <c r="K78" s="315"/>
      <c r="L78" s="315"/>
      <c r="M78" s="315"/>
      <c r="N78" s="315"/>
      <c r="O78" s="315"/>
      <c r="P78" s="324"/>
    </row>
    <row r="79" ht="17.7" customHeight="1" spans="1:16">
      <c r="A79" s="316"/>
      <c r="B79" s="319" t="s">
        <v>38</v>
      </c>
      <c r="C79" s="315"/>
      <c r="D79" s="312">
        <f>DELTA(H36,M39+M53+M56)</f>
        <v>1</v>
      </c>
      <c r="E79" s="313">
        <f t="shared" si="3"/>
        <v>1</v>
      </c>
      <c r="F79" s="314"/>
      <c r="G79" s="315"/>
      <c r="H79" s="315"/>
      <c r="I79" s="315"/>
      <c r="J79" s="315"/>
      <c r="K79" s="315"/>
      <c r="L79" s="315"/>
      <c r="M79" s="315">
        <f>ROUND(MAX('8.基本支出预算表'!V$10:V$914),2)</f>
        <v>0</v>
      </c>
      <c r="N79" s="315"/>
      <c r="O79" s="315"/>
      <c r="P79" s="324"/>
    </row>
    <row r="80" ht="17.7" customHeight="1" spans="1:16">
      <c r="A80" s="316"/>
      <c r="B80" s="319" t="s">
        <v>39</v>
      </c>
      <c r="C80" s="315"/>
      <c r="D80" s="312">
        <f>DELTA(H37,N44+N54+N57)</f>
        <v>1</v>
      </c>
      <c r="E80" s="313">
        <f t="shared" si="3"/>
        <v>1</v>
      </c>
      <c r="F80" s="314"/>
      <c r="G80" s="315"/>
      <c r="H80" s="315"/>
      <c r="I80" s="315"/>
      <c r="J80" s="315"/>
      <c r="K80" s="315"/>
      <c r="L80" s="315"/>
      <c r="M80" s="315"/>
      <c r="N80" s="315">
        <f>ROUND(MAX('9.项目支出预算表'!AC$9:AC$69),2)</f>
        <v>0</v>
      </c>
      <c r="O80" s="315"/>
      <c r="P80" s="324"/>
    </row>
    <row r="81" ht="17.7" customHeight="1" spans="1:16">
      <c r="A81" s="316" t="s">
        <v>59</v>
      </c>
      <c r="B81" s="322"/>
      <c r="C81" s="318">
        <f>DELTA(F4,F32+F81)</f>
        <v>1</v>
      </c>
      <c r="D81" s="312">
        <f>IF(F81&lt;F82,0,1)</f>
        <v>1</v>
      </c>
      <c r="E81" s="313">
        <f t="shared" si="3"/>
        <v>1</v>
      </c>
      <c r="F81" s="314">
        <f>IF(ISNONTEXT('1.财务收支预算总表'!D31),ROUND('1.财务收支预算总表'!D31,2),0)</f>
        <v>0</v>
      </c>
      <c r="G81" s="315"/>
      <c r="H81" s="315"/>
      <c r="I81" s="315"/>
      <c r="J81" s="315"/>
      <c r="K81" s="315"/>
      <c r="L81" s="315"/>
      <c r="M81" s="315"/>
      <c r="N81" s="315"/>
      <c r="O81" s="315"/>
      <c r="P81" s="324"/>
    </row>
    <row r="82" ht="17.7" customHeight="1" spans="1:16">
      <c r="A82" s="316"/>
      <c r="B82" s="322" t="s">
        <v>60</v>
      </c>
      <c r="C82" s="315"/>
      <c r="D82" s="312">
        <f>IF(F81&lt;F82,0,1)</f>
        <v>1</v>
      </c>
      <c r="E82" s="313">
        <f t="shared" si="3"/>
        <v>1</v>
      </c>
      <c r="F82" s="314"/>
      <c r="G82" s="315"/>
      <c r="H82" s="315"/>
      <c r="I82" s="315">
        <f>'4.财政拨款收支预算总表'!D31</f>
        <v>0</v>
      </c>
      <c r="J82" s="315"/>
      <c r="K82" s="315"/>
      <c r="L82" s="315"/>
      <c r="M82" s="315"/>
      <c r="N82" s="315"/>
      <c r="O82" s="315"/>
      <c r="P82" s="324"/>
    </row>
    <row r="83" ht="17.7" customHeight="1" spans="1:16">
      <c r="A83" s="310" t="s">
        <v>61</v>
      </c>
      <c r="B83" s="311"/>
      <c r="C83" s="315"/>
      <c r="D83" s="312">
        <f>DELTA(L83,L84+L86+L85)</f>
        <v>1</v>
      </c>
      <c r="E83" s="313">
        <f t="shared" si="3"/>
        <v>0</v>
      </c>
      <c r="F83" s="314"/>
      <c r="G83" s="315"/>
      <c r="H83" s="315"/>
      <c r="I83" s="315"/>
      <c r="J83" s="315"/>
      <c r="K83" s="315">
        <f>SUM(K84:K86)</f>
        <v>0</v>
      </c>
      <c r="L83" s="315">
        <f>ROUND('7.一般公共预算“三公”经费支出预算表'!A7,2)</f>
        <v>8</v>
      </c>
      <c r="M83" s="315"/>
      <c r="N83" s="315"/>
      <c r="O83" s="315"/>
      <c r="P83" s="324"/>
    </row>
    <row r="84" ht="17.7" customHeight="1" spans="1:16">
      <c r="A84" s="316"/>
      <c r="B84" s="322" t="s">
        <v>62</v>
      </c>
      <c r="C84" s="315"/>
      <c r="D84" s="312">
        <f>DELTA(L83,L84+L86+L85)</f>
        <v>1</v>
      </c>
      <c r="E84" s="313">
        <f t="shared" si="3"/>
        <v>1</v>
      </c>
      <c r="F84" s="314"/>
      <c r="G84" s="315"/>
      <c r="H84" s="315"/>
      <c r="I84" s="315"/>
      <c r="J84" s="315"/>
      <c r="K84" s="315">
        <f>IF(ISNONTEXT('6.财政拨款支出明细表（按经济科目分类）'!R33)=TRUE,ROUND('6.财政拨款支出明细表（按经济科目分类）'!R33,2),0)</f>
        <v>0</v>
      </c>
      <c r="L84" s="315">
        <f>ROUND('7.一般公共预算“三公”经费支出预算表'!B7,2)</f>
        <v>0</v>
      </c>
      <c r="M84" s="315"/>
      <c r="N84" s="315"/>
      <c r="O84" s="315"/>
      <c r="P84" s="324"/>
    </row>
    <row r="85" ht="17.7" customHeight="1" spans="1:16">
      <c r="A85" s="316"/>
      <c r="B85" s="322" t="s">
        <v>63</v>
      </c>
      <c r="C85" s="315"/>
      <c r="D85" s="312">
        <f>DELTA(L83,L84+L86+L85)</f>
        <v>1</v>
      </c>
      <c r="E85" s="313">
        <f t="shared" si="3"/>
        <v>0</v>
      </c>
      <c r="F85" s="314"/>
      <c r="G85" s="315"/>
      <c r="H85" s="315"/>
      <c r="I85" s="315"/>
      <c r="J85" s="315"/>
      <c r="K85" s="315">
        <f>IF(ISNONTEXT('6.财政拨款支出明细表（按经济科目分类）'!R38)=TRUE,ROUND('6.财政拨款支出明细表（按经济科目分类）'!R38,2),0)</f>
        <v>0</v>
      </c>
      <c r="L85" s="315">
        <f>ROUND('7.一般公共预算“三公”经费支出预算表'!F7,2)</f>
        <v>3</v>
      </c>
      <c r="M85" s="315"/>
      <c r="N85" s="315"/>
      <c r="O85" s="315"/>
      <c r="P85" s="324"/>
    </row>
    <row r="86" ht="17.7" customHeight="1" spans="1:16">
      <c r="A86" s="316"/>
      <c r="B86" s="322" t="s">
        <v>64</v>
      </c>
      <c r="C86" s="315"/>
      <c r="D86" s="312">
        <f>DELTA(L86,L87+L88)</f>
        <v>1</v>
      </c>
      <c r="E86" s="313">
        <f t="shared" si="3"/>
        <v>0</v>
      </c>
      <c r="F86" s="314"/>
      <c r="G86" s="315"/>
      <c r="H86" s="315"/>
      <c r="I86" s="315"/>
      <c r="J86" s="315"/>
      <c r="K86" s="315">
        <f>K87+K88</f>
        <v>0</v>
      </c>
      <c r="L86" s="315">
        <f>ROUND('7.一般公共预算“三公”经费支出预算表'!C7,2)</f>
        <v>5</v>
      </c>
      <c r="M86" s="315"/>
      <c r="N86" s="315"/>
      <c r="O86" s="315"/>
      <c r="P86" s="324"/>
    </row>
    <row r="87" ht="17.7" customHeight="1" spans="1:16">
      <c r="A87" s="316"/>
      <c r="B87" s="319" t="s">
        <v>65</v>
      </c>
      <c r="C87" s="315"/>
      <c r="D87" s="312">
        <f>DELTA(L86,L87+L88)</f>
        <v>1</v>
      </c>
      <c r="E87" s="313">
        <f t="shared" si="3"/>
        <v>1</v>
      </c>
      <c r="F87" s="314"/>
      <c r="G87" s="315"/>
      <c r="H87" s="315"/>
      <c r="I87" s="315"/>
      <c r="J87" s="315"/>
      <c r="K87" s="315">
        <f>IF(ISNONTEXT('6.财政拨款支出明细表（按经济科目分类）'!R92),ROUND('6.财政拨款支出明细表（按经济科目分类）'!R92,2),0)</f>
        <v>0</v>
      </c>
      <c r="L87" s="315">
        <f>ROUND('7.一般公共预算“三公”经费支出预算表'!D7,2)</f>
        <v>0</v>
      </c>
      <c r="M87" s="315"/>
      <c r="N87" s="315"/>
      <c r="O87" s="315"/>
      <c r="P87" s="324"/>
    </row>
    <row r="88" ht="17.7" customHeight="1" spans="1:16">
      <c r="A88" s="316"/>
      <c r="B88" s="319" t="s">
        <v>66</v>
      </c>
      <c r="C88" s="315"/>
      <c r="D88" s="312">
        <f>DELTA(L86,L87+L88)</f>
        <v>1</v>
      </c>
      <c r="E88" s="313">
        <f t="shared" si="3"/>
        <v>0</v>
      </c>
      <c r="F88" s="314"/>
      <c r="G88" s="315"/>
      <c r="H88" s="315"/>
      <c r="I88" s="315"/>
      <c r="J88" s="315"/>
      <c r="K88" s="315">
        <f>IF(ISNONTEXT('6.财政拨款支出明细表（按经济科目分类）'!R46),ROUND('6.财政拨款支出明细表（按经济科目分类）'!R46,2),0)</f>
        <v>0</v>
      </c>
      <c r="L88" s="315">
        <f>ROUND('7.一般公共预算“三公”经费支出预算表'!E7,2)</f>
        <v>5</v>
      </c>
      <c r="M88" s="315"/>
      <c r="N88" s="315"/>
      <c r="O88" s="315"/>
      <c r="P88" s="324"/>
    </row>
    <row r="89" ht="17.7" customHeight="1" spans="1:16">
      <c r="A89" s="310" t="s">
        <v>67</v>
      </c>
      <c r="B89" s="311"/>
      <c r="C89" s="315"/>
      <c r="D89" s="315"/>
      <c r="E89" s="313">
        <f>DELTA(MIN(G89:P89),MAX(G89:P89))</f>
        <v>0</v>
      </c>
      <c r="F89" s="314"/>
      <c r="G89" s="315"/>
      <c r="H89" s="315"/>
      <c r="I89" s="315"/>
      <c r="J89" s="315">
        <f>ROUND(MAX('5.一般公共预算支出预算表（按功能科目分类）'!F$7:F$98),2)</f>
        <v>4.21</v>
      </c>
      <c r="K89" s="315">
        <f>ROUND('6.财政拨款支出明细表（按经济科目分类）'!S114-'6.财政拨款支出明细表（按经济科目分类）'!S50-'6.财政拨款支出明细表（按经济科目分类）'!S8,2)</f>
        <v>4.2</v>
      </c>
      <c r="L89" s="315"/>
      <c r="M89" s="315"/>
      <c r="N89" s="315"/>
      <c r="O89" s="315"/>
      <c r="P89" s="324"/>
    </row>
    <row r="90" ht="17.7" customHeight="1" spans="1:16">
      <c r="A90" s="310" t="s">
        <v>68</v>
      </c>
      <c r="B90" s="311"/>
      <c r="C90" s="315"/>
      <c r="D90" s="315"/>
      <c r="E90" s="313"/>
      <c r="F90" s="314"/>
      <c r="G90" s="315"/>
      <c r="H90" s="315"/>
      <c r="I90" s="315"/>
      <c r="J90" s="315"/>
      <c r="K90" s="315"/>
      <c r="L90" s="315"/>
      <c r="M90" s="315"/>
      <c r="N90" s="315"/>
      <c r="O90" s="315"/>
      <c r="P90" s="324"/>
    </row>
    <row r="91" ht="17.7" customHeight="1" spans="1:16">
      <c r="A91" s="310"/>
      <c r="B91" s="322" t="s">
        <v>69</v>
      </c>
      <c r="C91" s="315"/>
      <c r="D91" s="312">
        <f>DELTA(F91,F32)</f>
        <v>1</v>
      </c>
      <c r="E91" s="313"/>
      <c r="F91" s="314">
        <f>ROUND(SUM('1.财务收支预算总表'!D7:D29),2)</f>
        <v>523.67</v>
      </c>
      <c r="G91" s="315"/>
      <c r="H91" s="315"/>
      <c r="I91" s="315">
        <f>ROUND(SUM('4.财政拨款收支预算总表'!D8:D30),2)</f>
        <v>523.67</v>
      </c>
      <c r="J91" s="315"/>
      <c r="K91" s="315"/>
      <c r="L91" s="315"/>
      <c r="M91" s="315"/>
      <c r="N91" s="315"/>
      <c r="O91" s="315"/>
      <c r="P91" s="324"/>
    </row>
    <row r="92" ht="17.7" customHeight="1" spans="1:16">
      <c r="A92" s="310"/>
      <c r="B92" s="322" t="s">
        <v>38</v>
      </c>
      <c r="C92" s="315"/>
      <c r="D92" s="312">
        <f>DELTA(M92,M36)</f>
        <v>1</v>
      </c>
      <c r="E92" s="313"/>
      <c r="F92" s="314"/>
      <c r="G92" s="315"/>
      <c r="H92" s="315"/>
      <c r="I92" s="315"/>
      <c r="J92" s="315"/>
      <c r="K92" s="315"/>
      <c r="L92" s="315"/>
      <c r="M92" s="315">
        <f>ROUND(SUM('8.基本支出预算表'!H10:H914)-MAX('8.基本支出预算表'!H10:H914),2)</f>
        <v>143.67</v>
      </c>
      <c r="N92" s="315"/>
      <c r="O92" s="315"/>
      <c r="P92" s="324"/>
    </row>
    <row r="93" ht="17.7" customHeight="1" spans="1:16">
      <c r="A93" s="310"/>
      <c r="B93" s="322" t="s">
        <v>39</v>
      </c>
      <c r="C93" s="315"/>
      <c r="D93" s="312">
        <f>DELTA(N93,N34)</f>
        <v>1</v>
      </c>
      <c r="E93" s="313"/>
      <c r="F93" s="314"/>
      <c r="G93" s="315"/>
      <c r="H93" s="315"/>
      <c r="I93" s="315"/>
      <c r="J93" s="315"/>
      <c r="K93" s="315"/>
      <c r="L93" s="315"/>
      <c r="M93" s="315"/>
      <c r="N93" s="315">
        <f>ROUND(SUM('9.项目支出预算表'!I9:I69)-MAX('9.项目支出预算表'!I9:I69),2)</f>
        <v>380</v>
      </c>
      <c r="O93" s="315"/>
      <c r="P93" s="324"/>
    </row>
    <row r="94" ht="17.7" customHeight="1" spans="1:16">
      <c r="A94" s="310" t="s">
        <v>70</v>
      </c>
      <c r="B94" s="322"/>
      <c r="C94" s="315"/>
      <c r="D94" s="315"/>
      <c r="E94" s="313"/>
      <c r="F94" s="314"/>
      <c r="G94" s="315"/>
      <c r="H94" s="315"/>
      <c r="I94" s="315"/>
      <c r="J94" s="315"/>
      <c r="K94" s="315"/>
      <c r="L94" s="315"/>
      <c r="M94" s="315"/>
      <c r="N94" s="315"/>
      <c r="O94" s="315"/>
      <c r="P94" s="324"/>
    </row>
    <row r="95" ht="17.7" customHeight="1" spans="1:16">
      <c r="A95" s="310"/>
      <c r="B95" s="319" t="s">
        <v>41</v>
      </c>
      <c r="C95" s="315"/>
      <c r="D95" s="312">
        <f>DELTA(K95,K96+K97)</f>
        <v>1</v>
      </c>
      <c r="E95" s="313">
        <f>DELTA(K95,K38)</f>
        <v>1</v>
      </c>
      <c r="F95" s="314"/>
      <c r="G95" s="315"/>
      <c r="H95" s="315"/>
      <c r="I95" s="315"/>
      <c r="J95" s="315"/>
      <c r="K95" s="315">
        <f>ROUND('6.财政拨款支出明细表（按经济科目分类）'!E114,2)</f>
        <v>523.67</v>
      </c>
      <c r="L95" s="315"/>
      <c r="M95" s="315"/>
      <c r="N95" s="315"/>
      <c r="O95" s="315"/>
      <c r="P95" s="324"/>
    </row>
    <row r="96" ht="17.7" customHeight="1" spans="1:16">
      <c r="A96" s="310"/>
      <c r="B96" s="320" t="s">
        <v>38</v>
      </c>
      <c r="C96" s="315"/>
      <c r="D96" s="315"/>
      <c r="E96" s="313">
        <f>DELTA(K96,K39)</f>
        <v>1</v>
      </c>
      <c r="F96" s="314"/>
      <c r="G96" s="315"/>
      <c r="H96" s="315"/>
      <c r="I96" s="315"/>
      <c r="J96" s="315"/>
      <c r="K96" s="315">
        <f>ROUND('6.财政拨款支出明细表（按经济科目分类）'!F114,2)</f>
        <v>143.67</v>
      </c>
      <c r="L96" s="315"/>
      <c r="M96" s="315"/>
      <c r="N96" s="315"/>
      <c r="O96" s="315"/>
      <c r="P96" s="324"/>
    </row>
    <row r="97" ht="17.7" customHeight="1" spans="1:16">
      <c r="A97" s="310"/>
      <c r="B97" s="320" t="s">
        <v>39</v>
      </c>
      <c r="C97" s="315"/>
      <c r="D97" s="315"/>
      <c r="E97" s="313">
        <f>DELTA(K97,K44)</f>
        <v>1</v>
      </c>
      <c r="F97" s="314"/>
      <c r="G97" s="315"/>
      <c r="H97" s="315"/>
      <c r="I97" s="315"/>
      <c r="J97" s="315"/>
      <c r="K97" s="315">
        <f>ROUND('6.财政拨款支出明细表（按经济科目分类）'!G114,2)</f>
        <v>380</v>
      </c>
      <c r="L97" s="315"/>
      <c r="M97" s="315"/>
      <c r="N97" s="315"/>
      <c r="O97" s="315"/>
      <c r="P97" s="324"/>
    </row>
  </sheetData>
  <conditionalFormatting sqref="C4">
    <cfRule type="cellIs" dxfId="0" priority="8" operator="equal">
      <formula>0</formula>
    </cfRule>
  </conditionalFormatting>
  <conditionalFormatting sqref="D4">
    <cfRule type="cellIs" dxfId="0" priority="53" operator="equal">
      <formula>0</formula>
    </cfRule>
  </conditionalFormatting>
  <conditionalFormatting sqref="F38:P38">
    <cfRule type="duplicateValues" dxfId="1" priority="7"/>
  </conditionalFormatting>
  <conditionalFormatting sqref="C39">
    <cfRule type="duplicateValues" dxfId="1" priority="23"/>
    <cfRule type="aboveAverage" dxfId="2" priority="24"/>
    <cfRule type="uniqueValues" dxfId="2" priority="25"/>
  </conditionalFormatting>
  <conditionalFormatting sqref="C82">
    <cfRule type="duplicateValues" dxfId="1" priority="20"/>
    <cfRule type="aboveAverage" dxfId="2" priority="21"/>
    <cfRule type="uniqueValues" dxfId="2" priority="22"/>
  </conditionalFormatting>
  <conditionalFormatting sqref="E89">
    <cfRule type="cellIs" dxfId="0" priority="55" operator="equal">
      <formula>0</formula>
    </cfRule>
    <cfRule type="cellIs" dxfId="0" priority="54" operator="equal">
      <formula>0</formula>
    </cfRule>
  </conditionalFormatting>
  <conditionalFormatting sqref="D95">
    <cfRule type="cellIs" dxfId="0" priority="3" operator="equal">
      <formula>0</formula>
    </cfRule>
  </conditionalFormatting>
  <conditionalFormatting sqref="E95">
    <cfRule type="cellIs" dxfId="0" priority="2" operator="equal">
      <formula>0</formula>
    </cfRule>
    <cfRule type="cellIs" dxfId="0" priority="1" operator="equal">
      <formula>0</formula>
    </cfRule>
  </conditionalFormatting>
  <conditionalFormatting sqref="C40:C41">
    <cfRule type="duplicateValues" dxfId="1" priority="26"/>
    <cfRule type="aboveAverage" dxfId="2" priority="27"/>
    <cfRule type="uniqueValues" dxfId="2" priority="28"/>
  </conditionalFormatting>
  <conditionalFormatting sqref="C43:C44">
    <cfRule type="duplicateValues" dxfId="1" priority="29"/>
    <cfRule type="aboveAverage" dxfId="2" priority="30"/>
    <cfRule type="uniqueValues" dxfId="2" priority="31"/>
  </conditionalFormatting>
  <conditionalFormatting sqref="C64:C65">
    <cfRule type="duplicateValues" dxfId="1" priority="32"/>
    <cfRule type="aboveAverage" dxfId="2" priority="33"/>
    <cfRule type="uniqueValues" dxfId="2" priority="34"/>
  </conditionalFormatting>
  <conditionalFormatting sqref="C67:C68">
    <cfRule type="duplicateValues" dxfId="1" priority="35"/>
    <cfRule type="aboveAverage" dxfId="2" priority="36"/>
    <cfRule type="uniqueValues" dxfId="2" priority="37"/>
  </conditionalFormatting>
  <conditionalFormatting sqref="C70:C71">
    <cfRule type="duplicateValues" dxfId="1" priority="38"/>
    <cfRule type="aboveAverage" dxfId="2" priority="39"/>
    <cfRule type="uniqueValues" dxfId="2" priority="40"/>
  </conditionalFormatting>
  <conditionalFormatting sqref="C73:C74">
    <cfRule type="duplicateValues" dxfId="1" priority="47"/>
    <cfRule type="aboveAverage" dxfId="2" priority="48"/>
    <cfRule type="uniqueValues" dxfId="2" priority="49"/>
  </conditionalFormatting>
  <conditionalFormatting sqref="C76:C77">
    <cfRule type="duplicateValues" dxfId="1" priority="44"/>
    <cfRule type="aboveAverage" dxfId="2" priority="45"/>
    <cfRule type="uniqueValues" dxfId="2" priority="46"/>
  </conditionalFormatting>
  <conditionalFormatting sqref="C79:C80">
    <cfRule type="duplicateValues" dxfId="1" priority="41"/>
    <cfRule type="aboveAverage" dxfId="2" priority="42"/>
    <cfRule type="uniqueValues" dxfId="2" priority="43"/>
  </conditionalFormatting>
  <conditionalFormatting sqref="C83:C88">
    <cfRule type="duplicateValues" dxfId="1" priority="59"/>
    <cfRule type="aboveAverage" dxfId="2" priority="60"/>
    <cfRule type="uniqueValues" dxfId="2" priority="61"/>
  </conditionalFormatting>
  <conditionalFormatting sqref="D91:D93">
    <cfRule type="cellIs" dxfId="0" priority="4" operator="equal">
      <formula>0</formula>
    </cfRule>
  </conditionalFormatting>
  <conditionalFormatting sqref="E32:E82">
    <cfRule type="cellIs" dxfId="0" priority="57" operator="equal">
      <formula>0</formula>
    </cfRule>
    <cfRule type="cellIs" dxfId="0" priority="56" operator="equal">
      <formula>0</formula>
    </cfRule>
  </conditionalFormatting>
  <conditionalFormatting sqref="E96:E97">
    <cfRule type="cellIs" dxfId="0" priority="19" operator="equal">
      <formula>0</formula>
    </cfRule>
    <cfRule type="cellIs" dxfId="0" priority="18" operator="equal">
      <formula>0</formula>
    </cfRule>
  </conditionalFormatting>
  <conditionalFormatting sqref="E4:E26 D5:D26 C75 C78 C81 C72 C69 C66 C45:C63 C42 D32:D88 E83:E88 C32:C38">
    <cfRule type="cellIs" dxfId="0" priority="58" operator="equal">
      <formula>0</formula>
    </cfRule>
  </conditionalFormatting>
  <conditionalFormatting sqref="F4:P37">
    <cfRule type="duplicateValues" dxfId="1" priority="5"/>
  </conditionalFormatting>
  <conditionalFormatting sqref="F39:P97">
    <cfRule type="duplicateValues" dxfId="1" priority="6"/>
  </conditionalFormatting>
  <conditionalFormatting sqref="C89:D89 D90">
    <cfRule type="duplicateValues" dxfId="1" priority="50"/>
    <cfRule type="aboveAverage" dxfId="2" priority="51"/>
    <cfRule type="uniqueValues" dxfId="2" priority="52"/>
  </conditionalFormatting>
  <conditionalFormatting sqref="C90:C91 C95">
    <cfRule type="duplicateValues" dxfId="1" priority="15"/>
    <cfRule type="aboveAverage" dxfId="2" priority="16"/>
    <cfRule type="uniqueValues" dxfId="2" priority="17"/>
  </conditionalFormatting>
  <conditionalFormatting sqref="C92:C94 D94">
    <cfRule type="duplicateValues" dxfId="1" priority="12"/>
    <cfRule type="aboveAverage" dxfId="2" priority="13"/>
    <cfRule type="uniqueValues" dxfId="2" priority="14"/>
  </conditionalFormatting>
  <conditionalFormatting sqref="C96:D97">
    <cfRule type="duplicateValues" dxfId="1" priority="9"/>
    <cfRule type="aboveAverage" dxfId="2" priority="10"/>
    <cfRule type="uniqueValues" dxfId="2" priority="11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  <outlinePr summaryBelow="0" summaryRight="0"/>
    <pageSetUpPr fitToPage="1"/>
  </sheetPr>
  <dimension ref="A1:AC12"/>
  <sheetViews>
    <sheetView workbookViewId="0">
      <selection activeCell="A1" sqref="A1"/>
    </sheetView>
  </sheetViews>
  <sheetFormatPr defaultColWidth="9.1047619047619" defaultRowHeight="14.25" customHeight="1"/>
  <cols>
    <col min="1" max="1" width="6.82857142857143" style="2" customWidth="1"/>
    <col min="2" max="2" width="20.1047619047619" style="2" customWidth="1"/>
    <col min="3" max="3" width="20" style="2" customWidth="1"/>
    <col min="4" max="8" width="14.8285714285714" style="2" customWidth="1"/>
    <col min="9" max="12" width="12.552380952381" style="1" customWidth="1"/>
    <col min="13" max="16" width="11.1047619047619" style="1" customWidth="1"/>
    <col min="17" max="17" width="12.8857142857143" style="35" customWidth="1"/>
    <col min="18" max="18" width="10" style="1" customWidth="1"/>
    <col min="19" max="19" width="10.552380952381" style="1" customWidth="1"/>
    <col min="20" max="20" width="10.3333333333333" style="1" customWidth="1"/>
    <col min="21" max="21" width="10.4380952380952" style="1" customWidth="1"/>
    <col min="22" max="23" width="11.1047619047619" style="1" customWidth="1"/>
    <col min="24" max="24" width="9.1047619047619" style="1" customWidth="1"/>
    <col min="25" max="25" width="10.3333333333333" style="1" customWidth="1"/>
    <col min="26" max="28" width="11.6666666666667" style="1" customWidth="1"/>
    <col min="29" max="29" width="10.3333333333333" style="1" customWidth="1"/>
    <col min="30" max="30" width="9.1047619047619" style="35" customWidth="1"/>
    <col min="31" max="16384" width="9.1047619047619" style="35"/>
  </cols>
  <sheetData>
    <row r="1" ht="13.5" customHeight="1" spans="5:29">
      <c r="E1" s="139"/>
      <c r="F1" s="139"/>
      <c r="G1" s="139"/>
      <c r="H1" s="139"/>
      <c r="AC1" s="47"/>
    </row>
    <row r="2" ht="51.75" customHeight="1" spans="1:29">
      <c r="A2" s="48" t="s">
        <v>468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="7" customFormat="1" ht="24" customHeight="1" spans="1:29">
      <c r="A3" s="38" t="s">
        <v>72</v>
      </c>
      <c r="B3" s="38"/>
      <c r="E3" s="140"/>
      <c r="F3" s="140"/>
      <c r="G3" s="140"/>
      <c r="H3" s="140"/>
      <c r="Q3" s="39"/>
      <c r="R3" s="9"/>
      <c r="AC3" s="114" t="s">
        <v>73</v>
      </c>
    </row>
    <row r="4" ht="15.75" customHeight="1" spans="1:29">
      <c r="A4" s="141" t="s">
        <v>469</v>
      </c>
      <c r="B4" s="141" t="s">
        <v>427</v>
      </c>
      <c r="C4" s="141" t="s">
        <v>428</v>
      </c>
      <c r="D4" s="141" t="s">
        <v>470</v>
      </c>
      <c r="E4" s="141" t="s">
        <v>127</v>
      </c>
      <c r="F4" s="141" t="s">
        <v>128</v>
      </c>
      <c r="G4" s="141" t="s">
        <v>471</v>
      </c>
      <c r="H4" s="141" t="s">
        <v>472</v>
      </c>
      <c r="I4" s="141" t="s">
        <v>120</v>
      </c>
      <c r="J4" s="54" t="s">
        <v>473</v>
      </c>
      <c r="K4" s="55"/>
      <c r="L4" s="55"/>
      <c r="M4" s="55"/>
      <c r="N4" s="55"/>
      <c r="O4" s="55"/>
      <c r="P4" s="55"/>
      <c r="Q4" s="55"/>
      <c r="R4" s="55"/>
      <c r="S4" s="66"/>
      <c r="T4" s="54" t="s">
        <v>35</v>
      </c>
      <c r="U4" s="55"/>
      <c r="V4" s="66"/>
      <c r="W4" s="70" t="s">
        <v>28</v>
      </c>
      <c r="X4" s="54" t="s">
        <v>36</v>
      </c>
      <c r="Y4" s="55"/>
      <c r="Z4" s="55"/>
      <c r="AA4" s="55"/>
      <c r="AB4" s="55"/>
      <c r="AC4" s="66"/>
    </row>
    <row r="5" ht="17.25" customHeight="1" spans="1:29">
      <c r="A5" s="142"/>
      <c r="B5" s="142"/>
      <c r="C5" s="142"/>
      <c r="D5" s="142"/>
      <c r="E5" s="142"/>
      <c r="F5" s="142"/>
      <c r="G5" s="142"/>
      <c r="H5" s="142"/>
      <c r="I5" s="142"/>
      <c r="J5" s="147" t="s">
        <v>17</v>
      </c>
      <c r="K5" s="148"/>
      <c r="L5" s="148"/>
      <c r="M5" s="148"/>
      <c r="N5" s="148"/>
      <c r="O5" s="148"/>
      <c r="P5" s="148"/>
      <c r="Q5" s="148"/>
      <c r="R5" s="154" t="s">
        <v>24</v>
      </c>
      <c r="S5" s="154" t="s">
        <v>27</v>
      </c>
      <c r="T5" s="70" t="s">
        <v>17</v>
      </c>
      <c r="U5" s="70" t="s">
        <v>24</v>
      </c>
      <c r="V5" s="70" t="s">
        <v>27</v>
      </c>
      <c r="W5" s="72"/>
      <c r="X5" s="70" t="s">
        <v>121</v>
      </c>
      <c r="Y5" s="70" t="s">
        <v>29</v>
      </c>
      <c r="Z5" s="70" t="s">
        <v>474</v>
      </c>
      <c r="AA5" s="70" t="s">
        <v>31</v>
      </c>
      <c r="AB5" s="70" t="s">
        <v>32</v>
      </c>
      <c r="AC5" s="70" t="s">
        <v>33</v>
      </c>
    </row>
    <row r="6" ht="35.05" customHeight="1" spans="1:29">
      <c r="A6" s="142"/>
      <c r="B6" s="142"/>
      <c r="C6" s="142"/>
      <c r="D6" s="142"/>
      <c r="E6" s="142"/>
      <c r="F6" s="142"/>
      <c r="G6" s="142"/>
      <c r="H6" s="142"/>
      <c r="I6" s="149"/>
      <c r="J6" s="11" t="s">
        <v>121</v>
      </c>
      <c r="K6" s="11"/>
      <c r="L6" s="112" t="s">
        <v>46</v>
      </c>
      <c r="M6" s="112" t="s">
        <v>47</v>
      </c>
      <c r="N6" s="112" t="s">
        <v>48</v>
      </c>
      <c r="O6" s="112" t="s">
        <v>49</v>
      </c>
      <c r="P6" s="83" t="s">
        <v>50</v>
      </c>
      <c r="Q6" s="83" t="s">
        <v>51</v>
      </c>
      <c r="R6" s="155"/>
      <c r="S6" s="156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ht="35.05" customHeight="1" spans="1:29">
      <c r="A7" s="143"/>
      <c r="B7" s="143"/>
      <c r="C7" s="143"/>
      <c r="D7" s="143"/>
      <c r="E7" s="143"/>
      <c r="F7" s="143"/>
      <c r="G7" s="143"/>
      <c r="H7" s="143"/>
      <c r="I7" s="150"/>
      <c r="J7" s="151" t="s">
        <v>121</v>
      </c>
      <c r="K7" s="151" t="s">
        <v>475</v>
      </c>
      <c r="L7" s="11"/>
      <c r="M7" s="11"/>
      <c r="N7" s="11"/>
      <c r="O7" s="11"/>
      <c r="P7" s="111"/>
      <c r="Q7" s="83"/>
      <c r="R7" s="157"/>
      <c r="S7" s="158"/>
      <c r="T7" s="73"/>
      <c r="U7" s="73"/>
      <c r="V7" s="73"/>
      <c r="W7" s="73"/>
      <c r="X7" s="73"/>
      <c r="Y7" s="73"/>
      <c r="Z7" s="73"/>
      <c r="AA7" s="73"/>
      <c r="AB7" s="73"/>
      <c r="AC7" s="73"/>
    </row>
    <row r="8" ht="15" customHeight="1" spans="1:29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  <c r="X8" s="56">
        <v>24</v>
      </c>
      <c r="Y8" s="56">
        <v>25</v>
      </c>
      <c r="Z8" s="56">
        <v>26</v>
      </c>
      <c r="AA8" s="56">
        <v>27</v>
      </c>
      <c r="AB8" s="56">
        <v>28</v>
      </c>
      <c r="AC8" s="56">
        <v>29</v>
      </c>
    </row>
    <row r="9" s="35" customFormat="1" ht="24" customHeight="1" spans="1:29">
      <c r="A9" s="73" t="s">
        <v>476</v>
      </c>
      <c r="B9" s="73" t="s">
        <v>477</v>
      </c>
      <c r="C9" s="73" t="s">
        <v>478</v>
      </c>
      <c r="D9" s="72" t="s">
        <v>123</v>
      </c>
      <c r="E9" s="73" t="s">
        <v>159</v>
      </c>
      <c r="F9" s="73" t="s">
        <v>479</v>
      </c>
      <c r="G9" s="73" t="s">
        <v>480</v>
      </c>
      <c r="H9" s="73" t="s">
        <v>342</v>
      </c>
      <c r="I9" s="152">
        <v>250</v>
      </c>
      <c r="J9" s="153">
        <v>250</v>
      </c>
      <c r="K9" s="153">
        <v>250</v>
      </c>
      <c r="L9" s="153">
        <v>250</v>
      </c>
      <c r="M9" s="153"/>
      <c r="N9" s="153"/>
      <c r="O9" s="153"/>
      <c r="P9" s="153"/>
      <c r="Q9" s="153"/>
      <c r="R9" s="152"/>
      <c r="S9" s="153"/>
      <c r="T9" s="159"/>
      <c r="U9" s="159"/>
      <c r="V9" s="159"/>
      <c r="W9" s="153"/>
      <c r="X9" s="152"/>
      <c r="Y9" s="153"/>
      <c r="Z9" s="153"/>
      <c r="AA9" s="153"/>
      <c r="AB9" s="153"/>
      <c r="AC9" s="153"/>
    </row>
    <row r="10" s="35" customFormat="1" ht="24" customHeight="1" spans="1:29">
      <c r="A10" s="73" t="s">
        <v>476</v>
      </c>
      <c r="B10" s="73" t="s">
        <v>481</v>
      </c>
      <c r="C10" s="73" t="s">
        <v>482</v>
      </c>
      <c r="D10" s="72"/>
      <c r="E10" s="73" t="s">
        <v>159</v>
      </c>
      <c r="F10" s="73" t="s">
        <v>479</v>
      </c>
      <c r="G10" s="73" t="s">
        <v>483</v>
      </c>
      <c r="H10" s="73" t="s">
        <v>385</v>
      </c>
      <c r="I10" s="152">
        <v>30</v>
      </c>
      <c r="J10" s="153">
        <v>30</v>
      </c>
      <c r="K10" s="153">
        <v>30</v>
      </c>
      <c r="L10" s="153">
        <v>30</v>
      </c>
      <c r="M10" s="153"/>
      <c r="N10" s="153"/>
      <c r="O10" s="153"/>
      <c r="P10" s="153"/>
      <c r="Q10" s="153"/>
      <c r="R10" s="152"/>
      <c r="S10" s="153"/>
      <c r="T10" s="160"/>
      <c r="U10" s="160"/>
      <c r="V10" s="160"/>
      <c r="W10" s="153"/>
      <c r="X10" s="152"/>
      <c r="Y10" s="153"/>
      <c r="Z10" s="153"/>
      <c r="AA10" s="153"/>
      <c r="AB10" s="153"/>
      <c r="AC10" s="160"/>
    </row>
    <row r="11" s="35" customFormat="1" ht="24" customHeight="1" spans="1:29">
      <c r="A11" s="73" t="s">
        <v>476</v>
      </c>
      <c r="B11" s="73" t="s">
        <v>484</v>
      </c>
      <c r="C11" s="73" t="s">
        <v>485</v>
      </c>
      <c r="D11" s="73"/>
      <c r="E11" s="73" t="s">
        <v>159</v>
      </c>
      <c r="F11" s="73" t="s">
        <v>479</v>
      </c>
      <c r="G11" s="73" t="s">
        <v>486</v>
      </c>
      <c r="H11" s="73" t="s">
        <v>279</v>
      </c>
      <c r="I11" s="152">
        <v>100</v>
      </c>
      <c r="J11" s="153">
        <v>100</v>
      </c>
      <c r="K11" s="153">
        <v>100</v>
      </c>
      <c r="L11" s="153">
        <v>100</v>
      </c>
      <c r="M11" s="153"/>
      <c r="N11" s="153"/>
      <c r="O11" s="153"/>
      <c r="P11" s="153"/>
      <c r="Q11" s="153"/>
      <c r="R11" s="152"/>
      <c r="S11" s="153"/>
      <c r="T11" s="160"/>
      <c r="U11" s="160"/>
      <c r="V11" s="160"/>
      <c r="W11" s="153"/>
      <c r="X11" s="152"/>
      <c r="Y11" s="153"/>
      <c r="Z11" s="153"/>
      <c r="AA11" s="153"/>
      <c r="AB11" s="153"/>
      <c r="AC11" s="160"/>
    </row>
    <row r="12" s="35" customFormat="1" ht="18.75" customHeight="1" spans="1:29">
      <c r="A12" s="144" t="s">
        <v>167</v>
      </c>
      <c r="B12" s="145"/>
      <c r="C12" s="146"/>
      <c r="D12" s="146"/>
      <c r="E12" s="146"/>
      <c r="F12" s="146"/>
      <c r="G12" s="146"/>
      <c r="H12" s="126"/>
      <c r="I12" s="152">
        <v>380</v>
      </c>
      <c r="J12" s="153">
        <v>380</v>
      </c>
      <c r="K12" s="153">
        <v>380</v>
      </c>
      <c r="L12" s="153">
        <v>380</v>
      </c>
      <c r="M12" s="153"/>
      <c r="N12" s="153"/>
      <c r="O12" s="153"/>
      <c r="P12" s="153"/>
      <c r="Q12" s="153"/>
      <c r="R12" s="152"/>
      <c r="S12" s="153"/>
      <c r="T12" s="159"/>
      <c r="U12" s="159"/>
      <c r="V12" s="159"/>
      <c r="W12" s="153"/>
      <c r="X12" s="152"/>
      <c r="Y12" s="153"/>
      <c r="Z12" s="153"/>
      <c r="AA12" s="153"/>
      <c r="AB12" s="153"/>
      <c r="AC12" s="153"/>
    </row>
  </sheetData>
  <mergeCells count="35">
    <mergeCell ref="A2:AC2"/>
    <mergeCell ref="J4:S4"/>
    <mergeCell ref="T4:V4"/>
    <mergeCell ref="X4:AC4"/>
    <mergeCell ref="J5:Q5"/>
    <mergeCell ref="J6:K6"/>
    <mergeCell ref="A12:H12"/>
    <mergeCell ref="A4:A7"/>
    <mergeCell ref="B4:B7"/>
    <mergeCell ref="C4:C7"/>
    <mergeCell ref="D4:D7"/>
    <mergeCell ref="D9:D11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U5:U7"/>
    <mergeCell ref="V5:V7"/>
    <mergeCell ref="W4:W7"/>
    <mergeCell ref="X5:X7"/>
    <mergeCell ref="Y5:Y7"/>
    <mergeCell ref="Z5:Z7"/>
    <mergeCell ref="AA5:AA7"/>
    <mergeCell ref="AB5:AB7"/>
    <mergeCell ref="AC5:AC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9.1047619047619" defaultRowHeight="12" customHeight="1"/>
  <cols>
    <col min="1" max="1" width="23.8285714285714" style="2" customWidth="1"/>
    <col min="2" max="2" width="48.8285714285714" style="2" customWidth="1"/>
    <col min="3" max="4" width="23.552380952381" style="2" customWidth="1"/>
    <col min="5" max="5" width="41" style="2" customWidth="1"/>
    <col min="6" max="6" width="11.3333333333333" style="3" customWidth="1"/>
    <col min="7" max="7" width="25.1047619047619" style="1" customWidth="1"/>
    <col min="8" max="8" width="15.552380952381" style="3" customWidth="1"/>
    <col min="9" max="9" width="13.4380952380952" style="3" customWidth="1"/>
    <col min="10" max="10" width="18.8857142857143" style="1" customWidth="1"/>
    <col min="11" max="11" width="9.1047619047619" style="35" customWidth="1"/>
    <col min="12" max="16384" width="9.1047619047619" style="35"/>
  </cols>
  <sheetData>
    <row r="1" customHeight="1" spans="10:10">
      <c r="J1" s="29"/>
    </row>
    <row r="2" s="132" customFormat="1" ht="36" customHeight="1" spans="1:10">
      <c r="A2" s="48" t="s">
        <v>487</v>
      </c>
      <c r="B2" s="48"/>
      <c r="C2" s="48"/>
      <c r="D2" s="48"/>
      <c r="E2" s="48"/>
      <c r="F2" s="48"/>
      <c r="G2" s="48"/>
      <c r="H2" s="48"/>
      <c r="I2" s="48"/>
      <c r="J2" s="48"/>
    </row>
    <row r="3" s="33" customFormat="1" ht="24" customHeight="1" spans="1:10">
      <c r="A3" s="38" t="s">
        <v>72</v>
      </c>
      <c r="B3" s="39"/>
      <c r="C3" s="39"/>
      <c r="D3" s="39"/>
      <c r="E3" s="133"/>
      <c r="G3" s="39"/>
      <c r="J3" s="39"/>
    </row>
    <row r="4" ht="44.25" customHeight="1" spans="1:10">
      <c r="A4" s="40" t="s">
        <v>488</v>
      </c>
      <c r="B4" s="40" t="s">
        <v>489</v>
      </c>
      <c r="C4" s="40" t="s">
        <v>490</v>
      </c>
      <c r="D4" s="40" t="s">
        <v>491</v>
      </c>
      <c r="E4" s="40" t="s">
        <v>492</v>
      </c>
      <c r="F4" s="41" t="s">
        <v>493</v>
      </c>
      <c r="G4" s="40" t="s">
        <v>494</v>
      </c>
      <c r="H4" s="41" t="s">
        <v>495</v>
      </c>
      <c r="I4" s="41" t="s">
        <v>496</v>
      </c>
      <c r="J4" s="40" t="s">
        <v>497</v>
      </c>
    </row>
    <row r="5" ht="14.2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1">
        <v>6</v>
      </c>
      <c r="G5" s="40">
        <v>7</v>
      </c>
      <c r="H5" s="41">
        <v>8</v>
      </c>
      <c r="I5" s="41">
        <v>9</v>
      </c>
      <c r="J5" s="40">
        <v>10</v>
      </c>
    </row>
    <row r="6" s="34" customFormat="1" ht="24.6" customHeight="1" spans="1:10">
      <c r="A6" s="134" t="s">
        <v>123</v>
      </c>
      <c r="B6" s="135"/>
      <c r="C6" s="135"/>
      <c r="D6" s="135"/>
      <c r="E6" s="135"/>
      <c r="F6" s="43"/>
      <c r="G6" s="136"/>
      <c r="H6" s="43"/>
      <c r="I6" s="43"/>
      <c r="J6" s="136"/>
    </row>
    <row r="7" s="34" customFormat="1" ht="24.6" customHeight="1" spans="1:10">
      <c r="A7" s="134" t="s">
        <v>125</v>
      </c>
      <c r="B7" s="40"/>
      <c r="C7" s="40" t="s">
        <v>498</v>
      </c>
      <c r="D7" s="40" t="s">
        <v>498</v>
      </c>
      <c r="E7" s="40" t="s">
        <v>498</v>
      </c>
      <c r="F7" s="43" t="s">
        <v>498</v>
      </c>
      <c r="G7" s="42" t="s">
        <v>498</v>
      </c>
      <c r="H7" s="43" t="s">
        <v>498</v>
      </c>
      <c r="I7" s="43" t="s">
        <v>498</v>
      </c>
      <c r="J7" s="42" t="s">
        <v>498</v>
      </c>
    </row>
    <row r="8" s="34" customFormat="1" ht="24.6" customHeight="1" spans="1:10">
      <c r="A8" s="10" t="s">
        <v>499</v>
      </c>
      <c r="B8" s="10" t="s">
        <v>500</v>
      </c>
      <c r="C8" s="40" t="s">
        <v>501</v>
      </c>
      <c r="D8" s="40" t="s">
        <v>502</v>
      </c>
      <c r="E8" s="40" t="s">
        <v>503</v>
      </c>
      <c r="F8" s="43" t="s">
        <v>504</v>
      </c>
      <c r="G8" s="42" t="s">
        <v>505</v>
      </c>
      <c r="H8" s="43" t="s">
        <v>506</v>
      </c>
      <c r="I8" s="43" t="s">
        <v>507</v>
      </c>
      <c r="J8" s="42" t="s">
        <v>508</v>
      </c>
    </row>
    <row r="9" s="34" customFormat="1" ht="24.6" customHeight="1" spans="1:10">
      <c r="A9" s="137"/>
      <c r="B9" s="137"/>
      <c r="C9" s="40" t="s">
        <v>509</v>
      </c>
      <c r="D9" s="40" t="s">
        <v>510</v>
      </c>
      <c r="E9" s="40" t="s">
        <v>511</v>
      </c>
      <c r="F9" s="43" t="s">
        <v>504</v>
      </c>
      <c r="G9" s="42" t="s">
        <v>512</v>
      </c>
      <c r="H9" s="43" t="s">
        <v>506</v>
      </c>
      <c r="I9" s="43" t="s">
        <v>507</v>
      </c>
      <c r="J9" s="42" t="s">
        <v>508</v>
      </c>
    </row>
    <row r="10" s="34" customFormat="1" ht="24.6" customHeight="1" spans="1:10">
      <c r="A10" s="137"/>
      <c r="B10" s="137"/>
      <c r="C10" s="40" t="s">
        <v>513</v>
      </c>
      <c r="D10" s="40" t="s">
        <v>514</v>
      </c>
      <c r="E10" s="40" t="s">
        <v>515</v>
      </c>
      <c r="F10" s="43" t="s">
        <v>504</v>
      </c>
      <c r="G10" s="42" t="s">
        <v>516</v>
      </c>
      <c r="H10" s="43" t="s">
        <v>506</v>
      </c>
      <c r="I10" s="43" t="s">
        <v>517</v>
      </c>
      <c r="J10" s="42" t="s">
        <v>508</v>
      </c>
    </row>
    <row r="11" s="34" customFormat="1" ht="24.6" customHeight="1" spans="1:10">
      <c r="A11" s="138"/>
      <c r="B11" s="138"/>
      <c r="C11" s="40" t="s">
        <v>501</v>
      </c>
      <c r="D11" s="40" t="s">
        <v>518</v>
      </c>
      <c r="E11" s="40" t="s">
        <v>519</v>
      </c>
      <c r="F11" s="43" t="s">
        <v>504</v>
      </c>
      <c r="G11" s="42" t="s">
        <v>512</v>
      </c>
      <c r="H11" s="43" t="s">
        <v>506</v>
      </c>
      <c r="I11" s="43" t="s">
        <v>507</v>
      </c>
      <c r="J11" s="42" t="s">
        <v>508</v>
      </c>
    </row>
    <row r="12" s="34" customFormat="1" ht="24.6" customHeight="1" spans="1:10">
      <c r="A12" s="10" t="s">
        <v>520</v>
      </c>
      <c r="B12" s="10" t="s">
        <v>521</v>
      </c>
      <c r="C12" s="40" t="s">
        <v>509</v>
      </c>
      <c r="D12" s="40" t="s">
        <v>510</v>
      </c>
      <c r="E12" s="40" t="s">
        <v>522</v>
      </c>
      <c r="F12" s="43" t="s">
        <v>504</v>
      </c>
      <c r="G12" s="42" t="s">
        <v>512</v>
      </c>
      <c r="H12" s="43" t="s">
        <v>506</v>
      </c>
      <c r="I12" s="43" t="s">
        <v>507</v>
      </c>
      <c r="J12" s="42" t="s">
        <v>508</v>
      </c>
    </row>
    <row r="13" s="34" customFormat="1" ht="24.6" customHeight="1" spans="1:10">
      <c r="A13" s="137"/>
      <c r="B13" s="137"/>
      <c r="C13" s="40" t="s">
        <v>501</v>
      </c>
      <c r="D13" s="40" t="s">
        <v>518</v>
      </c>
      <c r="E13" s="40" t="s">
        <v>523</v>
      </c>
      <c r="F13" s="43" t="s">
        <v>504</v>
      </c>
      <c r="G13" s="42" t="s">
        <v>512</v>
      </c>
      <c r="H13" s="43" t="s">
        <v>506</v>
      </c>
      <c r="I13" s="43" t="s">
        <v>507</v>
      </c>
      <c r="J13" s="42" t="s">
        <v>508</v>
      </c>
    </row>
    <row r="14" s="34" customFormat="1" ht="24.6" customHeight="1" spans="1:10">
      <c r="A14" s="137"/>
      <c r="B14" s="137"/>
      <c r="C14" s="40" t="s">
        <v>501</v>
      </c>
      <c r="D14" s="40" t="s">
        <v>502</v>
      </c>
      <c r="E14" s="40" t="s">
        <v>524</v>
      </c>
      <c r="F14" s="43" t="s">
        <v>504</v>
      </c>
      <c r="G14" s="42" t="s">
        <v>505</v>
      </c>
      <c r="H14" s="43" t="s">
        <v>506</v>
      </c>
      <c r="I14" s="43" t="s">
        <v>507</v>
      </c>
      <c r="J14" s="42" t="s">
        <v>508</v>
      </c>
    </row>
    <row r="15" s="34" customFormat="1" ht="24.6" customHeight="1" spans="1:10">
      <c r="A15" s="138"/>
      <c r="B15" s="138"/>
      <c r="C15" s="40" t="s">
        <v>513</v>
      </c>
      <c r="D15" s="40" t="s">
        <v>525</v>
      </c>
      <c r="E15" s="40" t="s">
        <v>526</v>
      </c>
      <c r="F15" s="43" t="s">
        <v>504</v>
      </c>
      <c r="G15" s="42" t="s">
        <v>505</v>
      </c>
      <c r="H15" s="43" t="s">
        <v>506</v>
      </c>
      <c r="I15" s="43" t="s">
        <v>517</v>
      </c>
      <c r="J15" s="42" t="s">
        <v>508</v>
      </c>
    </row>
    <row r="16" s="34" customFormat="1" ht="24.6" customHeight="1" spans="1:10">
      <c r="A16" s="10" t="s">
        <v>527</v>
      </c>
      <c r="B16" s="10" t="s">
        <v>528</v>
      </c>
      <c r="C16" s="40" t="s">
        <v>509</v>
      </c>
      <c r="D16" s="40" t="s">
        <v>510</v>
      </c>
      <c r="E16" s="40" t="s">
        <v>529</v>
      </c>
      <c r="F16" s="43" t="s">
        <v>504</v>
      </c>
      <c r="G16" s="42" t="s">
        <v>505</v>
      </c>
      <c r="H16" s="43" t="s">
        <v>506</v>
      </c>
      <c r="I16" s="43" t="s">
        <v>507</v>
      </c>
      <c r="J16" s="42" t="s">
        <v>530</v>
      </c>
    </row>
    <row r="17" s="34" customFormat="1" ht="24.6" customHeight="1" spans="1:10">
      <c r="A17" s="137"/>
      <c r="B17" s="137"/>
      <c r="C17" s="40" t="s">
        <v>501</v>
      </c>
      <c r="D17" s="40" t="s">
        <v>502</v>
      </c>
      <c r="E17" s="40" t="s">
        <v>531</v>
      </c>
      <c r="F17" s="43" t="s">
        <v>504</v>
      </c>
      <c r="G17" s="42" t="s">
        <v>505</v>
      </c>
      <c r="H17" s="43" t="s">
        <v>506</v>
      </c>
      <c r="I17" s="43" t="s">
        <v>517</v>
      </c>
      <c r="J17" s="42" t="s">
        <v>531</v>
      </c>
    </row>
    <row r="18" s="34" customFormat="1" ht="61" customHeight="1" spans="1:10">
      <c r="A18" s="138"/>
      <c r="B18" s="138"/>
      <c r="C18" s="40" t="s">
        <v>513</v>
      </c>
      <c r="D18" s="40" t="s">
        <v>525</v>
      </c>
      <c r="E18" s="40" t="s">
        <v>532</v>
      </c>
      <c r="F18" s="43" t="s">
        <v>504</v>
      </c>
      <c r="G18" s="42" t="s">
        <v>505</v>
      </c>
      <c r="H18" s="43" t="s">
        <v>506</v>
      </c>
      <c r="I18" s="43" t="s">
        <v>517</v>
      </c>
      <c r="J18" s="42" t="s">
        <v>533</v>
      </c>
    </row>
  </sheetData>
  <mergeCells count="7">
    <mergeCell ref="A2:J2"/>
    <mergeCell ref="A8:A11"/>
    <mergeCell ref="A12:A15"/>
    <mergeCell ref="A16:A18"/>
    <mergeCell ref="B8:B11"/>
    <mergeCell ref="B12:B15"/>
    <mergeCell ref="B16:B18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C19" sqref="C19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3" customWidth="1"/>
    <col min="7" max="7" width="25.1047619047619" style="1" customWidth="1"/>
    <col min="8" max="8" width="15.552380952381" style="3" customWidth="1"/>
    <col min="9" max="9" width="13.4380952380952" style="3" customWidth="1"/>
    <col min="10" max="10" width="18.8857142857143" style="1" customWidth="1"/>
    <col min="11" max="11" width="9.1047619047619" style="35" customWidth="1"/>
    <col min="12" max="16384" width="9.1047619047619" style="35"/>
  </cols>
  <sheetData>
    <row r="1" customHeight="1" spans="10:10">
      <c r="J1" s="29"/>
    </row>
    <row r="2" ht="36" customHeight="1" spans="1:10">
      <c r="A2" s="48" t="s">
        <v>534</v>
      </c>
      <c r="B2" s="48"/>
      <c r="C2" s="48"/>
      <c r="D2" s="48"/>
      <c r="E2" s="48"/>
      <c r="F2" s="48"/>
      <c r="G2" s="48"/>
      <c r="H2" s="48"/>
      <c r="I2" s="48"/>
      <c r="J2" s="48"/>
    </row>
    <row r="3" s="33" customFormat="1" ht="24" customHeight="1" spans="1:10">
      <c r="A3" s="38" t="s">
        <v>72</v>
      </c>
      <c r="B3" s="39"/>
      <c r="C3" s="39"/>
      <c r="D3" s="39"/>
      <c r="E3" s="39"/>
      <c r="G3" s="39"/>
      <c r="J3" s="39"/>
    </row>
    <row r="4" ht="44.25" customHeight="1" spans="1:10">
      <c r="A4" s="40" t="s">
        <v>488</v>
      </c>
      <c r="B4" s="40" t="s">
        <v>489</v>
      </c>
      <c r="C4" s="40" t="s">
        <v>490</v>
      </c>
      <c r="D4" s="40" t="s">
        <v>491</v>
      </c>
      <c r="E4" s="40" t="s">
        <v>492</v>
      </c>
      <c r="F4" s="41" t="s">
        <v>493</v>
      </c>
      <c r="G4" s="40" t="s">
        <v>494</v>
      </c>
      <c r="H4" s="41" t="s">
        <v>495</v>
      </c>
      <c r="I4" s="41" t="s">
        <v>496</v>
      </c>
      <c r="J4" s="40" t="s">
        <v>497</v>
      </c>
    </row>
    <row r="5" ht="14.2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1">
        <v>6</v>
      </c>
      <c r="G5" s="40">
        <v>7</v>
      </c>
      <c r="H5" s="41">
        <v>8</v>
      </c>
      <c r="I5" s="41">
        <v>9</v>
      </c>
      <c r="J5" s="40">
        <v>10</v>
      </c>
    </row>
    <row r="6" ht="15" customHeight="1" spans="1:10">
      <c r="A6" s="42"/>
      <c r="B6" s="42"/>
      <c r="C6" s="42"/>
      <c r="D6" s="42"/>
      <c r="E6" s="42"/>
      <c r="F6" s="43"/>
      <c r="G6" s="42"/>
      <c r="H6" s="43"/>
      <c r="I6" s="43"/>
      <c r="J6" s="42"/>
    </row>
    <row r="7" ht="15" customHeight="1" spans="1:10">
      <c r="A7" s="44"/>
      <c r="B7" s="44"/>
      <c r="C7" s="42"/>
      <c r="D7" s="42"/>
      <c r="E7" s="42"/>
      <c r="F7" s="43"/>
      <c r="G7" s="42"/>
      <c r="H7" s="43"/>
      <c r="I7" s="43"/>
      <c r="J7" s="42"/>
    </row>
    <row r="8" ht="15" customHeight="1" spans="1:10">
      <c r="A8" s="13"/>
      <c r="B8" s="13"/>
      <c r="C8" s="45"/>
      <c r="D8" s="42"/>
      <c r="E8" s="42"/>
      <c r="F8" s="43"/>
      <c r="G8" s="42"/>
      <c r="H8" s="43"/>
      <c r="I8" s="43"/>
      <c r="J8" s="42"/>
    </row>
    <row r="9" ht="15" customHeight="1" spans="1:10">
      <c r="A9" s="13"/>
      <c r="B9" s="13"/>
      <c r="C9" s="45"/>
      <c r="D9" s="42"/>
      <c r="E9" s="42"/>
      <c r="F9" s="43"/>
      <c r="G9" s="42"/>
      <c r="H9" s="43"/>
      <c r="I9" s="43"/>
      <c r="J9" s="42"/>
    </row>
    <row r="10" ht="15" customHeight="1" spans="1:10">
      <c r="A10" s="13"/>
      <c r="B10" s="13"/>
      <c r="C10" s="45"/>
      <c r="D10" s="42"/>
      <c r="E10" s="42"/>
      <c r="F10" s="43"/>
      <c r="G10" s="42"/>
      <c r="H10" s="43"/>
      <c r="I10" s="43"/>
      <c r="J10" s="42"/>
    </row>
    <row r="11" ht="15" customHeight="1" spans="1:10">
      <c r="A11" s="13"/>
      <c r="B11" s="13"/>
      <c r="C11" s="45"/>
      <c r="D11" s="42"/>
      <c r="E11" s="42"/>
      <c r="F11" s="43"/>
      <c r="G11" s="42"/>
      <c r="H11" s="43"/>
      <c r="I11" s="43"/>
      <c r="J11" s="42"/>
    </row>
    <row r="12" ht="15" customHeight="1" spans="1:10">
      <c r="A12" s="102"/>
      <c r="B12" s="102"/>
      <c r="C12" s="42"/>
      <c r="D12" s="42"/>
      <c r="E12" s="42"/>
      <c r="F12" s="43"/>
      <c r="G12" s="42"/>
      <c r="H12" s="43"/>
      <c r="I12" s="43"/>
      <c r="J12" s="42"/>
    </row>
    <row r="13" customHeight="1" spans="1:1">
      <c r="A13" s="1" t="s">
        <v>535</v>
      </c>
    </row>
  </sheetData>
  <mergeCells count="1">
    <mergeCell ref="A2:J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A12" sqref="A12"/>
    </sheetView>
  </sheetViews>
  <sheetFormatPr defaultColWidth="9.1047619047619" defaultRowHeight="14.25" customHeight="1"/>
  <cols>
    <col min="1" max="1" width="20.6666666666667" style="127" customWidth="1"/>
    <col min="2" max="2" width="32.1047619047619" style="1" customWidth="1"/>
    <col min="3" max="3" width="27.6666666666667" style="1" customWidth="1"/>
    <col min="4" max="5" width="36.6666666666667" style="1" customWidth="1"/>
    <col min="6" max="6" width="9.1047619047619" style="35" customWidth="1"/>
    <col min="7" max="16384" width="9.1047619047619" style="35"/>
  </cols>
  <sheetData>
    <row r="1" ht="12" customHeight="1" spans="1:5">
      <c r="A1" s="128">
        <v>0</v>
      </c>
      <c r="B1" s="129">
        <v>1</v>
      </c>
      <c r="C1" s="47"/>
      <c r="D1" s="47"/>
      <c r="E1" s="47"/>
    </row>
    <row r="2" ht="36" customHeight="1" spans="1:5">
      <c r="A2" s="48" t="s">
        <v>536</v>
      </c>
      <c r="B2" s="48"/>
      <c r="C2" s="48"/>
      <c r="D2" s="48"/>
      <c r="E2" s="48"/>
    </row>
    <row r="3" s="7" customFormat="1" ht="24" customHeight="1" spans="1:5">
      <c r="A3" s="38" t="s">
        <v>72</v>
      </c>
      <c r="B3" s="130"/>
      <c r="E3" s="114" t="s">
        <v>73</v>
      </c>
    </row>
    <row r="4" ht="19.5" customHeight="1" spans="1:5">
      <c r="A4" s="120" t="s">
        <v>127</v>
      </c>
      <c r="B4" s="121" t="s">
        <v>128</v>
      </c>
      <c r="C4" s="54" t="s">
        <v>537</v>
      </c>
      <c r="D4" s="55"/>
      <c r="E4" s="66"/>
    </row>
    <row r="5" ht="18.75" customHeight="1" spans="1:5">
      <c r="A5" s="123"/>
      <c r="B5" s="124"/>
      <c r="C5" s="131" t="s">
        <v>120</v>
      </c>
      <c r="D5" s="54" t="s">
        <v>38</v>
      </c>
      <c r="E5" s="131" t="s">
        <v>39</v>
      </c>
    </row>
    <row r="6" ht="18.75" customHeight="1" spans="1:5">
      <c r="A6" s="125">
        <v>1</v>
      </c>
      <c r="B6" s="58">
        <v>2</v>
      </c>
      <c r="C6" s="58">
        <v>3</v>
      </c>
      <c r="D6" s="58">
        <v>4</v>
      </c>
      <c r="E6" s="58">
        <v>5</v>
      </c>
    </row>
    <row r="7" ht="18.75" customHeight="1" spans="1:5">
      <c r="A7" s="59" t="s">
        <v>167</v>
      </c>
      <c r="B7" s="126" t="s">
        <v>167</v>
      </c>
      <c r="C7" s="62"/>
      <c r="D7" s="62"/>
      <c r="E7" s="62"/>
    </row>
    <row r="8" ht="18.75" customHeight="1" spans="1:5">
      <c r="A8" s="62"/>
      <c r="B8" s="62"/>
      <c r="C8" s="62"/>
      <c r="D8" s="62"/>
      <c r="E8" s="62"/>
    </row>
    <row r="9" ht="18.75" customHeight="1" spans="1:5">
      <c r="A9" s="62"/>
      <c r="B9" s="62"/>
      <c r="C9" s="62"/>
      <c r="D9" s="62"/>
      <c r="E9" s="62"/>
    </row>
    <row r="10" ht="17.1" customHeight="1" spans="1:10">
      <c r="A10" s="1" t="s">
        <v>538</v>
      </c>
      <c r="F10" s="3"/>
      <c r="G10" s="1"/>
      <c r="H10" s="3"/>
      <c r="I10" s="3"/>
      <c r="J10" s="1"/>
    </row>
  </sheetData>
  <mergeCells count="5">
    <mergeCell ref="A2:E2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</sheetPr>
  <dimension ref="A1:J10"/>
  <sheetViews>
    <sheetView workbookViewId="0">
      <selection activeCell="J23" sqref="J23"/>
    </sheetView>
  </sheetViews>
  <sheetFormatPr defaultColWidth="7.39047619047619" defaultRowHeight="11.25"/>
  <cols>
    <col min="1" max="1" width="20.3333333333333" style="116" customWidth="1"/>
    <col min="2" max="2" width="21.1619047619048" style="116" customWidth="1"/>
    <col min="3" max="5" width="27.6095238095238" style="116" customWidth="1"/>
    <col min="6" max="16384" width="7.39047619047619" style="116"/>
  </cols>
  <sheetData>
    <row r="1" ht="21" customHeight="1" spans="5:5">
      <c r="E1" s="117"/>
    </row>
    <row r="2" ht="33.75" customHeight="1" spans="1:5">
      <c r="A2" s="48" t="s">
        <v>539</v>
      </c>
      <c r="B2" s="48"/>
      <c r="C2" s="48"/>
      <c r="D2" s="48"/>
      <c r="E2" s="48"/>
    </row>
    <row r="3" ht="15" customHeight="1" spans="1:5">
      <c r="A3" s="118" t="s">
        <v>540</v>
      </c>
      <c r="B3" s="118"/>
      <c r="C3" s="118"/>
      <c r="D3" s="118"/>
      <c r="E3" s="119" t="s">
        <v>73</v>
      </c>
    </row>
    <row r="4" ht="20.25" customHeight="1" spans="1:5">
      <c r="A4" s="120" t="s">
        <v>127</v>
      </c>
      <c r="B4" s="121" t="s">
        <v>128</v>
      </c>
      <c r="C4" s="122" t="s">
        <v>541</v>
      </c>
      <c r="D4" s="122" t="s">
        <v>541</v>
      </c>
      <c r="E4" s="122" t="s">
        <v>541</v>
      </c>
    </row>
    <row r="5" ht="12.75" customHeight="1" spans="1:5">
      <c r="A5" s="123"/>
      <c r="B5" s="124"/>
      <c r="C5" s="122" t="s">
        <v>120</v>
      </c>
      <c r="D5" s="122" t="s">
        <v>38</v>
      </c>
      <c r="E5" s="122" t="s">
        <v>39</v>
      </c>
    </row>
    <row r="6" s="35" customFormat="1" ht="18.75" customHeight="1" spans="1:5">
      <c r="A6" s="125">
        <v>1</v>
      </c>
      <c r="B6" s="58">
        <v>2</v>
      </c>
      <c r="C6" s="58">
        <v>3</v>
      </c>
      <c r="D6" s="58">
        <v>4</v>
      </c>
      <c r="E6" s="58">
        <v>5</v>
      </c>
    </row>
    <row r="7" s="35" customFormat="1" ht="18.75" customHeight="1" spans="1:5">
      <c r="A7" s="59" t="s">
        <v>167</v>
      </c>
      <c r="B7" s="126" t="s">
        <v>167</v>
      </c>
      <c r="C7" s="62"/>
      <c r="D7" s="62"/>
      <c r="E7" s="62"/>
    </row>
    <row r="8" s="35" customFormat="1" ht="18.75" customHeight="1" spans="1:5">
      <c r="A8" s="62"/>
      <c r="B8" s="62"/>
      <c r="C8" s="62"/>
      <c r="D8" s="62"/>
      <c r="E8" s="62"/>
    </row>
    <row r="9" s="35" customFormat="1" ht="18.75" customHeight="1" spans="1:5">
      <c r="A9" s="62"/>
      <c r="B9" s="62"/>
      <c r="C9" s="62"/>
      <c r="D9" s="62"/>
      <c r="E9" s="62"/>
    </row>
    <row r="10" s="35" customFormat="1" ht="16.5" customHeight="1" spans="1:10">
      <c r="A10" s="1" t="s">
        <v>542</v>
      </c>
      <c r="B10" s="1"/>
      <c r="C10" s="1"/>
      <c r="D10" s="1"/>
      <c r="E10" s="1"/>
      <c r="F10" s="3"/>
      <c r="G10" s="1"/>
      <c r="H10" s="3"/>
      <c r="I10" s="3"/>
      <c r="J10" s="1"/>
    </row>
  </sheetData>
  <mergeCells count="5">
    <mergeCell ref="A2:E2"/>
    <mergeCell ref="C4:E4"/>
    <mergeCell ref="A7:B7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  <outlinePr summaryBelow="0" summaryRight="0"/>
    <pageSetUpPr fitToPage="1"/>
  </sheetPr>
  <dimension ref="A1:X16"/>
  <sheetViews>
    <sheetView topLeftCell="A2" workbookViewId="0">
      <selection activeCell="A13" sqref="$A13:$XFD13"/>
    </sheetView>
  </sheetViews>
  <sheetFormatPr defaultColWidth="9.1047619047619" defaultRowHeight="14.25" customHeight="1"/>
  <cols>
    <col min="1" max="1" width="17.3904761904762" style="1" customWidth="1"/>
    <col min="2" max="2" width="21.6666666666667" style="1" customWidth="1"/>
    <col min="3" max="3" width="35.3333333333333" style="1" customWidth="1"/>
    <col min="4" max="4" width="7.66666666666667" style="2" customWidth="1"/>
    <col min="5" max="6" width="10.3333333333333" style="1" customWidth="1"/>
    <col min="7" max="7" width="12" style="1" customWidth="1"/>
    <col min="8" max="12" width="10" style="1" customWidth="1"/>
    <col min="13" max="14" width="9.1047619047619" style="35" customWidth="1"/>
    <col min="15" max="15" width="12.1047619047619" style="1" customWidth="1"/>
    <col min="16" max="17" width="10" style="1" customWidth="1"/>
    <col min="18" max="18" width="9.1047619047619" style="3" customWidth="1"/>
    <col min="19" max="20" width="9.1047619047619" style="1" customWidth="1"/>
    <col min="21" max="22" width="12.6666666666667" style="1" customWidth="1"/>
    <col min="23" max="23" width="9.1047619047619" style="3" customWidth="1"/>
    <col min="24" max="24" width="10.4380952380952" style="1" customWidth="1"/>
    <col min="25" max="25" width="9.1047619047619" style="35" customWidth="1"/>
    <col min="26" max="16384" width="9.1047619047619" style="35"/>
  </cols>
  <sheetData>
    <row r="1" ht="13.5" customHeight="1" spans="23:24">
      <c r="W1" s="29"/>
      <c r="X1" s="113"/>
    </row>
    <row r="2" s="98" customFormat="1" ht="45" customHeight="1" spans="1:24">
      <c r="A2" s="48" t="s">
        <v>543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</row>
    <row r="3" s="33" customFormat="1" ht="26.25" customHeight="1" spans="1:24">
      <c r="A3" s="7" t="s">
        <v>72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8"/>
      <c r="N3" s="38"/>
      <c r="O3" s="80"/>
      <c r="P3" s="7"/>
      <c r="Q3" s="7"/>
      <c r="S3" s="7"/>
      <c r="T3" s="7"/>
      <c r="U3" s="7"/>
      <c r="V3" s="7"/>
      <c r="W3" s="114" t="s">
        <v>73</v>
      </c>
      <c r="X3" s="114"/>
    </row>
    <row r="4" ht="15.75" customHeight="1" spans="1:24">
      <c r="A4" s="70" t="s">
        <v>544</v>
      </c>
      <c r="B4" s="99" t="s">
        <v>545</v>
      </c>
      <c r="C4" s="99" t="s">
        <v>546</v>
      </c>
      <c r="D4" s="99" t="s">
        <v>547</v>
      </c>
      <c r="E4" s="99" t="s">
        <v>548</v>
      </c>
      <c r="F4" s="99" t="s">
        <v>549</v>
      </c>
      <c r="G4" s="88" t="s">
        <v>431</v>
      </c>
      <c r="H4" s="88"/>
      <c r="I4" s="88"/>
      <c r="J4" s="88"/>
      <c r="K4" s="88"/>
      <c r="L4" s="88"/>
      <c r="M4" s="55"/>
      <c r="N4" s="55"/>
      <c r="O4" s="88"/>
      <c r="P4" s="88"/>
      <c r="Q4" s="88"/>
      <c r="R4" s="89"/>
      <c r="S4" s="88"/>
      <c r="T4" s="88"/>
      <c r="U4" s="88"/>
      <c r="V4" s="88"/>
      <c r="W4" s="89"/>
      <c r="X4" s="97"/>
    </row>
    <row r="5" ht="17.25" customHeight="1" spans="1:24">
      <c r="A5" s="72"/>
      <c r="B5" s="23"/>
      <c r="C5" s="23"/>
      <c r="D5" s="23"/>
      <c r="E5" s="23"/>
      <c r="F5" s="23"/>
      <c r="G5" s="23" t="s">
        <v>120</v>
      </c>
      <c r="H5" s="100" t="s">
        <v>17</v>
      </c>
      <c r="I5" s="100"/>
      <c r="J5" s="100"/>
      <c r="K5" s="100"/>
      <c r="L5" s="100"/>
      <c r="M5" s="100"/>
      <c r="N5" s="100"/>
      <c r="O5" s="23"/>
      <c r="P5" s="23" t="s">
        <v>550</v>
      </c>
      <c r="Q5" s="23" t="s">
        <v>27</v>
      </c>
      <c r="R5" s="90" t="s">
        <v>551</v>
      </c>
      <c r="S5" s="91" t="s">
        <v>552</v>
      </c>
      <c r="T5" s="91"/>
      <c r="U5" s="91"/>
      <c r="V5" s="91"/>
      <c r="W5" s="92"/>
      <c r="X5" s="19"/>
    </row>
    <row r="6" ht="71.05" customHeight="1" spans="1:24">
      <c r="A6" s="73"/>
      <c r="B6" s="19"/>
      <c r="C6" s="19"/>
      <c r="D6" s="19"/>
      <c r="E6" s="19"/>
      <c r="F6" s="19"/>
      <c r="G6" s="91"/>
      <c r="H6" s="11" t="s">
        <v>121</v>
      </c>
      <c r="I6" s="11" t="s">
        <v>46</v>
      </c>
      <c r="J6" s="11" t="s">
        <v>47</v>
      </c>
      <c r="K6" s="11" t="s">
        <v>48</v>
      </c>
      <c r="L6" s="11" t="s">
        <v>49</v>
      </c>
      <c r="M6" s="111" t="s">
        <v>50</v>
      </c>
      <c r="N6" s="83" t="s">
        <v>51</v>
      </c>
      <c r="O6" s="112" t="s">
        <v>553</v>
      </c>
      <c r="P6" s="19"/>
      <c r="Q6" s="19"/>
      <c r="R6" s="93"/>
      <c r="S6" s="19" t="s">
        <v>121</v>
      </c>
      <c r="T6" s="19" t="s">
        <v>29</v>
      </c>
      <c r="U6" s="19" t="s">
        <v>474</v>
      </c>
      <c r="V6" s="19" t="s">
        <v>31</v>
      </c>
      <c r="W6" s="93" t="s">
        <v>32</v>
      </c>
      <c r="X6" s="19" t="s">
        <v>33</v>
      </c>
    </row>
    <row r="7" ht="15" customHeight="1" spans="1:24">
      <c r="A7" s="56"/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  <c r="R7" s="101">
        <v>18</v>
      </c>
      <c r="S7" s="101">
        <v>19</v>
      </c>
      <c r="T7" s="101">
        <v>20</v>
      </c>
      <c r="U7" s="101">
        <v>21</v>
      </c>
      <c r="V7" s="101">
        <v>22</v>
      </c>
      <c r="W7" s="101">
        <v>23</v>
      </c>
      <c r="X7" s="101">
        <v>24</v>
      </c>
    </row>
    <row r="8" ht="15" customHeight="1" spans="1:24">
      <c r="A8" s="56"/>
      <c r="B8" s="14" t="s">
        <v>554</v>
      </c>
      <c r="C8" s="14" t="s">
        <v>555</v>
      </c>
      <c r="D8" s="15" t="s">
        <v>556</v>
      </c>
      <c r="E8" s="15">
        <v>5</v>
      </c>
      <c r="F8" s="15"/>
      <c r="G8" s="76">
        <v>3</v>
      </c>
      <c r="H8" s="76">
        <v>3</v>
      </c>
      <c r="I8" s="76">
        <v>3</v>
      </c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</row>
    <row r="9" ht="15" customHeight="1" spans="1:24">
      <c r="A9" s="56"/>
      <c r="B9" s="14" t="s">
        <v>557</v>
      </c>
      <c r="C9" s="14" t="s">
        <v>558</v>
      </c>
      <c r="D9" s="15" t="s">
        <v>556</v>
      </c>
      <c r="E9" s="15">
        <v>4</v>
      </c>
      <c r="F9" s="15"/>
      <c r="G9" s="76">
        <v>2</v>
      </c>
      <c r="H9" s="76">
        <v>2</v>
      </c>
      <c r="I9" s="76">
        <v>2</v>
      </c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</row>
    <row r="10" ht="21" customHeight="1" spans="1:24">
      <c r="A10" s="102"/>
      <c r="B10" s="14" t="s">
        <v>385</v>
      </c>
      <c r="C10" s="14" t="s">
        <v>559</v>
      </c>
      <c r="D10" s="19" t="s">
        <v>560</v>
      </c>
      <c r="E10" s="103">
        <v>5</v>
      </c>
      <c r="F10" s="76"/>
      <c r="G10" s="76">
        <v>6</v>
      </c>
      <c r="H10" s="76">
        <v>6</v>
      </c>
      <c r="I10" s="76">
        <v>6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1" customHeight="1" spans="1:24">
      <c r="A11" s="102"/>
      <c r="B11" s="14" t="s">
        <v>561</v>
      </c>
      <c r="C11" s="14" t="s">
        <v>562</v>
      </c>
      <c r="D11" s="19" t="s">
        <v>563</v>
      </c>
      <c r="E11" s="103">
        <v>3</v>
      </c>
      <c r="F11" s="104"/>
      <c r="G11" s="76">
        <v>2</v>
      </c>
      <c r="H11" s="76">
        <v>2</v>
      </c>
      <c r="I11" s="76">
        <v>2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115"/>
    </row>
    <row r="12" ht="21" customHeight="1" spans="1:24">
      <c r="A12" s="105"/>
      <c r="B12" s="22" t="s">
        <v>564</v>
      </c>
      <c r="C12" s="22" t="s">
        <v>565</v>
      </c>
      <c r="D12" s="23" t="s">
        <v>566</v>
      </c>
      <c r="E12" s="106">
        <v>10</v>
      </c>
      <c r="F12" s="107"/>
      <c r="G12" s="108">
        <v>2</v>
      </c>
      <c r="H12" s="76">
        <v>2</v>
      </c>
      <c r="I12" s="76">
        <v>2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115"/>
    </row>
    <row r="13" ht="21" customHeight="1" spans="1:24">
      <c r="A13" s="13"/>
      <c r="B13" s="14" t="s">
        <v>567</v>
      </c>
      <c r="C13" s="14" t="s">
        <v>568</v>
      </c>
      <c r="D13" s="11" t="s">
        <v>566</v>
      </c>
      <c r="E13" s="13">
        <v>1</v>
      </c>
      <c r="F13" s="74"/>
      <c r="G13" s="75">
        <v>10</v>
      </c>
      <c r="H13" s="76">
        <v>10</v>
      </c>
      <c r="I13" s="76">
        <v>10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94"/>
    </row>
    <row r="14" ht="21" customHeight="1" spans="1:24">
      <c r="A14" s="52" t="s">
        <v>167</v>
      </c>
      <c r="B14" s="109"/>
      <c r="C14" s="109"/>
      <c r="D14" s="53"/>
      <c r="E14" s="110"/>
      <c r="F14" s="76"/>
      <c r="G14" s="76">
        <f>SUM(G8:G13)</f>
        <v>25</v>
      </c>
      <c r="H14" s="76">
        <f>SUM(H8:H13)</f>
        <v>25</v>
      </c>
      <c r="I14" s="76">
        <f>SUM(I8:I13)</f>
        <v>25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customHeight="1" spans="7:24">
      <c r="G15" s="46"/>
      <c r="H15" s="46"/>
      <c r="I15" s="46"/>
      <c r="J15" s="46"/>
      <c r="K15" s="46"/>
      <c r="L15" s="46"/>
      <c r="M15" s="34"/>
      <c r="N15" s="34"/>
      <c r="O15" s="46"/>
      <c r="P15" s="46"/>
      <c r="Q15" s="46"/>
      <c r="S15" s="46"/>
      <c r="T15" s="46"/>
      <c r="U15" s="46"/>
      <c r="V15" s="46"/>
      <c r="X15" s="46"/>
    </row>
    <row r="16" customHeight="1" spans="7:24">
      <c r="G16" s="46"/>
      <c r="H16" s="46"/>
      <c r="I16" s="46"/>
      <c r="J16" s="46"/>
      <c r="K16" s="46"/>
      <c r="L16" s="46"/>
      <c r="M16" s="34"/>
      <c r="N16" s="34"/>
      <c r="O16" s="46"/>
      <c r="P16" s="46"/>
      <c r="Q16" s="46"/>
      <c r="S16" s="46"/>
      <c r="T16" s="46"/>
      <c r="U16" s="46"/>
      <c r="V16" s="46"/>
      <c r="X16" s="46"/>
    </row>
  </sheetData>
  <mergeCells count="16">
    <mergeCell ref="A2:X2"/>
    <mergeCell ref="W3:X3"/>
    <mergeCell ref="G4:X4"/>
    <mergeCell ref="H5:O5"/>
    <mergeCell ref="S5:X5"/>
    <mergeCell ref="A14:E14"/>
    <mergeCell ref="A4:A6"/>
    <mergeCell ref="B4:B6"/>
    <mergeCell ref="C4:C6"/>
    <mergeCell ref="D4:D6"/>
    <mergeCell ref="E4:E6"/>
    <mergeCell ref="F4:F6"/>
    <mergeCell ref="G5:G6"/>
    <mergeCell ref="P5:P6"/>
    <mergeCell ref="Q5:Q6"/>
    <mergeCell ref="R5:R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  <outlinePr summaryBelow="0" summaryRight="0"/>
    <pageSetUpPr fitToPage="1"/>
  </sheetPr>
  <dimension ref="A1:Y10"/>
  <sheetViews>
    <sheetView workbookViewId="0">
      <selection activeCell="J21" sqref="J21"/>
    </sheetView>
  </sheetViews>
  <sheetFormatPr defaultColWidth="9.1047619047619" defaultRowHeight="14.25" customHeight="1"/>
  <cols>
    <col min="1" max="7" width="9.1047619047619" style="39" customWidth="1"/>
    <col min="8" max="8" width="12" style="1" customWidth="1"/>
    <col min="9" max="13" width="10" style="1" customWidth="1"/>
    <col min="14" max="15" width="10.8857142857143" style="3" customWidth="1"/>
    <col min="16" max="16" width="9.1047619047619" style="1" customWidth="1"/>
    <col min="17" max="18" width="10" style="1" customWidth="1"/>
    <col min="19" max="19" width="9.1047619047619" style="3" customWidth="1"/>
    <col min="20" max="21" width="9.1047619047619" style="1" customWidth="1"/>
    <col min="22" max="23" width="12.6666666666667" style="1" customWidth="1"/>
    <col min="24" max="24" width="9.1047619047619" style="3" customWidth="1"/>
    <col min="25" max="25" width="10.4380952380952" style="1" customWidth="1"/>
    <col min="26" max="26" width="9.1047619047619" style="35" customWidth="1"/>
    <col min="27" max="16384" width="9.1047619047619" style="35"/>
  </cols>
  <sheetData>
    <row r="1" ht="13.5" customHeight="1" spans="1:25">
      <c r="A1" s="1"/>
      <c r="B1" s="1"/>
      <c r="C1" s="1"/>
      <c r="D1" s="1"/>
      <c r="E1" s="1"/>
      <c r="F1" s="1"/>
      <c r="G1" s="1"/>
      <c r="H1" s="68"/>
      <c r="I1" s="68"/>
      <c r="J1" s="68"/>
      <c r="K1" s="68"/>
      <c r="L1" s="68"/>
      <c r="M1" s="68"/>
      <c r="N1" s="78"/>
      <c r="O1" s="78"/>
      <c r="P1" s="68"/>
      <c r="Q1" s="68"/>
      <c r="R1" s="68"/>
      <c r="S1" s="84"/>
      <c r="T1" s="68"/>
      <c r="U1" s="68"/>
      <c r="V1" s="68"/>
      <c r="W1" s="68"/>
      <c r="X1" s="85"/>
      <c r="Y1" s="95"/>
    </row>
    <row r="2" s="67" customFormat="1" ht="45" customHeight="1" spans="1:25">
      <c r="A2" s="48" t="s">
        <v>569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96"/>
    </row>
    <row r="3" s="33" customFormat="1" ht="26.25" customHeight="1" spans="1:25">
      <c r="A3" s="7" t="s">
        <v>72</v>
      </c>
      <c r="B3" s="7"/>
      <c r="C3" s="7"/>
      <c r="D3" s="7"/>
      <c r="E3" s="7"/>
      <c r="F3" s="7"/>
      <c r="G3" s="7"/>
      <c r="H3" s="69"/>
      <c r="I3" s="69"/>
      <c r="J3" s="69"/>
      <c r="K3" s="69"/>
      <c r="L3" s="69"/>
      <c r="M3" s="69"/>
      <c r="N3" s="79"/>
      <c r="O3" s="79"/>
      <c r="P3" s="80"/>
      <c r="Q3" s="69"/>
      <c r="R3" s="69"/>
      <c r="S3" s="86"/>
      <c r="T3" s="69"/>
      <c r="U3" s="69"/>
      <c r="V3" s="69"/>
      <c r="W3" s="69"/>
      <c r="X3" s="87" t="s">
        <v>73</v>
      </c>
      <c r="Y3" s="87"/>
    </row>
    <row r="4" ht="15.75" customHeight="1" spans="1:25">
      <c r="A4" s="70" t="s">
        <v>544</v>
      </c>
      <c r="B4" s="70" t="s">
        <v>570</v>
      </c>
      <c r="C4" s="70" t="s">
        <v>571</v>
      </c>
      <c r="D4" s="70" t="s">
        <v>572</v>
      </c>
      <c r="E4" s="70" t="s">
        <v>573</v>
      </c>
      <c r="F4" s="70" t="s">
        <v>574</v>
      </c>
      <c r="G4" s="70" t="s">
        <v>575</v>
      </c>
      <c r="H4" s="71" t="s">
        <v>431</v>
      </c>
      <c r="I4" s="71"/>
      <c r="J4" s="71"/>
      <c r="K4" s="71"/>
      <c r="L4" s="71"/>
      <c r="M4" s="71"/>
      <c r="N4" s="81"/>
      <c r="O4" s="81"/>
      <c r="P4" s="71"/>
      <c r="Q4" s="88"/>
      <c r="R4" s="88"/>
      <c r="S4" s="89"/>
      <c r="T4" s="88"/>
      <c r="U4" s="88"/>
      <c r="V4" s="88"/>
      <c r="W4" s="88"/>
      <c r="X4" s="89"/>
      <c r="Y4" s="97"/>
    </row>
    <row r="5" ht="17.25" customHeight="1" spans="1:25">
      <c r="A5" s="72"/>
      <c r="B5" s="72"/>
      <c r="C5" s="72"/>
      <c r="D5" s="72"/>
      <c r="E5" s="72"/>
      <c r="F5" s="72"/>
      <c r="G5" s="72"/>
      <c r="H5" s="11" t="s">
        <v>120</v>
      </c>
      <c r="I5" s="11" t="s">
        <v>17</v>
      </c>
      <c r="J5" s="11"/>
      <c r="K5" s="11"/>
      <c r="L5" s="11"/>
      <c r="M5" s="11"/>
      <c r="N5" s="11"/>
      <c r="O5" s="11"/>
      <c r="P5" s="11"/>
      <c r="Q5" s="23" t="s">
        <v>550</v>
      </c>
      <c r="R5" s="23" t="s">
        <v>27</v>
      </c>
      <c r="S5" s="90" t="s">
        <v>551</v>
      </c>
      <c r="T5" s="91" t="s">
        <v>552</v>
      </c>
      <c r="U5" s="91"/>
      <c r="V5" s="91"/>
      <c r="W5" s="91"/>
      <c r="X5" s="92"/>
      <c r="Y5" s="19"/>
    </row>
    <row r="6" ht="71.05" customHeight="1" spans="1:25">
      <c r="A6" s="73"/>
      <c r="B6" s="73"/>
      <c r="C6" s="73"/>
      <c r="D6" s="73"/>
      <c r="E6" s="73"/>
      <c r="F6" s="73"/>
      <c r="G6" s="73"/>
      <c r="H6" s="11"/>
      <c r="I6" s="11" t="s">
        <v>121</v>
      </c>
      <c r="J6" s="11" t="s">
        <v>46</v>
      </c>
      <c r="K6" s="11" t="s">
        <v>47</v>
      </c>
      <c r="L6" s="11" t="s">
        <v>48</v>
      </c>
      <c r="M6" s="11" t="s">
        <v>49</v>
      </c>
      <c r="N6" s="82" t="s">
        <v>50</v>
      </c>
      <c r="O6" s="83" t="s">
        <v>51</v>
      </c>
      <c r="P6" s="11" t="s">
        <v>553</v>
      </c>
      <c r="Q6" s="19"/>
      <c r="R6" s="19"/>
      <c r="S6" s="93"/>
      <c r="T6" s="19" t="s">
        <v>121</v>
      </c>
      <c r="U6" s="19" t="s">
        <v>29</v>
      </c>
      <c r="V6" s="19" t="s">
        <v>474</v>
      </c>
      <c r="W6" s="19" t="s">
        <v>31</v>
      </c>
      <c r="X6" s="93" t="s">
        <v>32</v>
      </c>
      <c r="Y6" s="19" t="s">
        <v>33</v>
      </c>
    </row>
    <row r="7" ht="17.25" customHeight="1" spans="1:25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  <c r="U7" s="73">
        <v>21</v>
      </c>
      <c r="V7" s="73">
        <v>22</v>
      </c>
      <c r="W7" s="73">
        <v>23</v>
      </c>
      <c r="X7" s="73">
        <v>24</v>
      </c>
      <c r="Y7" s="73">
        <v>25</v>
      </c>
    </row>
    <row r="8" s="35" customFormat="1" ht="21" customHeight="1" spans="1:24">
      <c r="A8" s="13"/>
      <c r="B8" s="14" t="s">
        <v>567</v>
      </c>
      <c r="C8" s="14" t="s">
        <v>568</v>
      </c>
      <c r="D8" s="11" t="s">
        <v>566</v>
      </c>
      <c r="E8" s="13">
        <v>1</v>
      </c>
      <c r="F8" s="74"/>
      <c r="G8" s="75">
        <v>10</v>
      </c>
      <c r="H8" s="76">
        <v>10</v>
      </c>
      <c r="I8" s="76">
        <v>10</v>
      </c>
      <c r="J8" s="76">
        <v>10</v>
      </c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4"/>
    </row>
    <row r="9" ht="18.75" customHeight="1" spans="1:25">
      <c r="A9" s="77" t="s">
        <v>498</v>
      </c>
      <c r="B9" s="42" t="s">
        <v>498</v>
      </c>
      <c r="C9" s="42" t="s">
        <v>498</v>
      </c>
      <c r="D9" s="42" t="s">
        <v>498</v>
      </c>
      <c r="E9" s="42" t="s">
        <v>498</v>
      </c>
      <c r="F9" s="42" t="s">
        <v>498</v>
      </c>
      <c r="G9" s="42" t="s">
        <v>498</v>
      </c>
      <c r="H9" s="77" t="s">
        <v>498</v>
      </c>
      <c r="I9" s="77" t="s">
        <v>498</v>
      </c>
      <c r="J9" s="77" t="s">
        <v>498</v>
      </c>
      <c r="K9" s="77" t="s">
        <v>498</v>
      </c>
      <c r="L9" s="77" t="s">
        <v>498</v>
      </c>
      <c r="M9" s="77" t="s">
        <v>498</v>
      </c>
      <c r="N9" s="77" t="s">
        <v>498</v>
      </c>
      <c r="O9" s="77"/>
      <c r="P9" s="77"/>
      <c r="Q9" s="77" t="s">
        <v>498</v>
      </c>
      <c r="R9" s="77" t="s">
        <v>498</v>
      </c>
      <c r="S9" s="77" t="s">
        <v>498</v>
      </c>
      <c r="T9" s="77" t="s">
        <v>498</v>
      </c>
      <c r="U9" s="77" t="s">
        <v>498</v>
      </c>
      <c r="V9" s="77" t="s">
        <v>498</v>
      </c>
      <c r="W9" s="77" t="s">
        <v>498</v>
      </c>
      <c r="X9" s="77" t="s">
        <v>498</v>
      </c>
      <c r="Y9" s="77" t="s">
        <v>498</v>
      </c>
    </row>
    <row r="10" ht="18.75" customHeight="1" spans="1:25">
      <c r="A10" s="54" t="s">
        <v>167</v>
      </c>
      <c r="B10" s="55"/>
      <c r="C10" s="55"/>
      <c r="D10" s="55"/>
      <c r="E10" s="55"/>
      <c r="F10" s="55"/>
      <c r="G10" s="66"/>
      <c r="H10" s="77">
        <v>10</v>
      </c>
      <c r="I10" s="77">
        <v>10</v>
      </c>
      <c r="J10" s="77">
        <v>10</v>
      </c>
      <c r="K10" s="77" t="s">
        <v>498</v>
      </c>
      <c r="L10" s="77" t="s">
        <v>498</v>
      </c>
      <c r="M10" s="77" t="s">
        <v>498</v>
      </c>
      <c r="N10" s="77" t="s">
        <v>498</v>
      </c>
      <c r="O10" s="77"/>
      <c r="P10" s="77"/>
      <c r="Q10" s="77" t="s">
        <v>498</v>
      </c>
      <c r="R10" s="77" t="s">
        <v>498</v>
      </c>
      <c r="S10" s="77" t="s">
        <v>498</v>
      </c>
      <c r="T10" s="77" t="s">
        <v>498</v>
      </c>
      <c r="U10" s="77" t="s">
        <v>498</v>
      </c>
      <c r="V10" s="77" t="s">
        <v>498</v>
      </c>
      <c r="W10" s="77" t="s">
        <v>498</v>
      </c>
      <c r="X10" s="77" t="s">
        <v>498</v>
      </c>
      <c r="Y10" s="77" t="s">
        <v>498</v>
      </c>
    </row>
  </sheetData>
  <mergeCells count="17">
    <mergeCell ref="A2:X2"/>
    <mergeCell ref="X3:Y3"/>
    <mergeCell ref="H4:Y4"/>
    <mergeCell ref="I5:P5"/>
    <mergeCell ref="T5:Y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  <mergeCell ref="S5:S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F14" sqref="F14"/>
    </sheetView>
  </sheetViews>
  <sheetFormatPr defaultColWidth="9.1047619047619" defaultRowHeight="14.25" customHeight="1"/>
  <cols>
    <col min="1" max="1" width="27.8285714285714" style="1" customWidth="1"/>
    <col min="2" max="4" width="13.4380952380952" style="1" customWidth="1"/>
    <col min="5" max="18" width="10.3333333333333" style="1" customWidth="1"/>
    <col min="19" max="19" width="9.1047619047619" style="35" customWidth="1"/>
    <col min="20" max="16384" width="9.1047619047619" style="35"/>
  </cols>
  <sheetData>
    <row r="1" ht="13.5" customHeight="1" spans="4:18">
      <c r="D1" s="47"/>
      <c r="R1" s="29"/>
    </row>
    <row r="2" ht="35.25" customHeight="1" spans="1:18">
      <c r="A2" s="48" t="s">
        <v>576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="33" customFormat="1" ht="24" customHeight="1" spans="1:18">
      <c r="A3" s="49" t="s">
        <v>72</v>
      </c>
      <c r="B3" s="49"/>
      <c r="C3" s="49"/>
      <c r="D3" s="49"/>
      <c r="E3" s="9"/>
      <c r="F3" s="50"/>
      <c r="G3" s="50"/>
      <c r="H3" s="50"/>
      <c r="I3" s="50"/>
      <c r="J3" s="7"/>
      <c r="K3" s="7"/>
      <c r="L3" s="7"/>
      <c r="M3" s="7"/>
      <c r="N3" s="7"/>
      <c r="O3" s="7"/>
      <c r="P3" s="7"/>
      <c r="Q3" s="7"/>
      <c r="R3" s="65" t="s">
        <v>73</v>
      </c>
    </row>
    <row r="4" ht="19.5" customHeight="1" spans="1:18">
      <c r="A4" s="51" t="s">
        <v>577</v>
      </c>
      <c r="B4" s="52" t="s">
        <v>431</v>
      </c>
      <c r="C4" s="53"/>
      <c r="D4" s="53"/>
      <c r="E4" s="54" t="s">
        <v>578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66"/>
    </row>
    <row r="5" ht="40.5" customHeight="1" spans="1:18">
      <c r="A5" s="56"/>
      <c r="B5" s="51" t="s">
        <v>120</v>
      </c>
      <c r="C5" s="10" t="s">
        <v>17</v>
      </c>
      <c r="D5" s="57" t="s">
        <v>579</v>
      </c>
      <c r="E5" s="41" t="s">
        <v>580</v>
      </c>
      <c r="F5" s="41" t="s">
        <v>581</v>
      </c>
      <c r="G5" s="41" t="s">
        <v>582</v>
      </c>
      <c r="H5" s="41" t="s">
        <v>583</v>
      </c>
      <c r="I5" s="41" t="s">
        <v>584</v>
      </c>
      <c r="J5" s="41" t="s">
        <v>585</v>
      </c>
      <c r="K5" s="41" t="s">
        <v>586</v>
      </c>
      <c r="L5" s="41" t="s">
        <v>587</v>
      </c>
      <c r="M5" s="41" t="s">
        <v>588</v>
      </c>
      <c r="N5" s="41" t="s">
        <v>589</v>
      </c>
      <c r="O5" s="41" t="s">
        <v>590</v>
      </c>
      <c r="P5" s="41" t="s">
        <v>591</v>
      </c>
      <c r="Q5" s="41" t="s">
        <v>592</v>
      </c>
      <c r="R5" s="41" t="s">
        <v>593</v>
      </c>
    </row>
    <row r="6" ht="19.5" customHeight="1" spans="1:18">
      <c r="A6" s="58">
        <v>1</v>
      </c>
      <c r="B6" s="58">
        <v>2</v>
      </c>
      <c r="C6" s="58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  <c r="I6" s="59">
        <v>9</v>
      </c>
      <c r="J6" s="59">
        <v>10</v>
      </c>
      <c r="K6" s="59">
        <v>11</v>
      </c>
      <c r="L6" s="59">
        <v>12</v>
      </c>
      <c r="M6" s="59">
        <v>13</v>
      </c>
      <c r="N6" s="59">
        <v>14</v>
      </c>
      <c r="O6" s="59">
        <v>15</v>
      </c>
      <c r="P6" s="59">
        <v>16</v>
      </c>
      <c r="Q6" s="59">
        <v>17</v>
      </c>
      <c r="R6" s="59">
        <v>18</v>
      </c>
    </row>
    <row r="7" ht="18.75" customHeight="1" spans="1:18">
      <c r="A7" s="42"/>
      <c r="B7" s="60"/>
      <c r="C7" s="60"/>
      <c r="D7" s="61"/>
      <c r="E7" s="60"/>
      <c r="F7" s="60"/>
      <c r="G7" s="60"/>
      <c r="H7" s="61"/>
      <c r="I7" s="60"/>
      <c r="J7" s="60"/>
      <c r="K7" s="60"/>
      <c r="L7" s="61"/>
      <c r="M7" s="60"/>
      <c r="N7" s="60"/>
      <c r="O7" s="60"/>
      <c r="P7" s="60"/>
      <c r="Q7" s="60"/>
      <c r="R7" s="60"/>
    </row>
    <row r="8" ht="18.75" customHeight="1" spans="1:18">
      <c r="A8" s="42"/>
      <c r="B8" s="60"/>
      <c r="C8" s="60"/>
      <c r="D8" s="61"/>
      <c r="E8" s="60"/>
      <c r="F8" s="60"/>
      <c r="G8" s="60"/>
      <c r="H8" s="61"/>
      <c r="I8" s="60"/>
      <c r="J8" s="60"/>
      <c r="K8" s="60"/>
      <c r="L8" s="61"/>
      <c r="M8" s="60"/>
      <c r="N8" s="60"/>
      <c r="O8" s="60"/>
      <c r="P8" s="60"/>
      <c r="Q8" s="60"/>
      <c r="R8" s="60"/>
    </row>
    <row r="9" ht="18.75" customHeight="1" spans="1:18">
      <c r="A9" s="42"/>
      <c r="B9" s="62"/>
      <c r="C9" s="62"/>
      <c r="D9" s="63"/>
      <c r="E9" s="60"/>
      <c r="F9" s="60"/>
      <c r="G9" s="60"/>
      <c r="H9" s="61"/>
      <c r="I9" s="60"/>
      <c r="J9" s="60"/>
      <c r="K9" s="60"/>
      <c r="L9" s="61"/>
      <c r="M9" s="60"/>
      <c r="N9" s="60"/>
      <c r="O9" s="60"/>
      <c r="P9" s="60"/>
      <c r="Q9" s="60"/>
      <c r="R9" s="60"/>
    </row>
    <row r="10" customHeight="1" spans="1:1">
      <c r="A10" s="64" t="s">
        <v>594</v>
      </c>
    </row>
  </sheetData>
  <mergeCells count="4">
    <mergeCell ref="A2:R2"/>
    <mergeCell ref="B4:D4"/>
    <mergeCell ref="E4:R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15" sqref="A15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3" customWidth="1"/>
    <col min="7" max="7" width="25.1047619047619" style="1" customWidth="1"/>
    <col min="8" max="8" width="15.552380952381" style="3" customWidth="1"/>
    <col min="9" max="9" width="13.4380952380952" style="3" customWidth="1"/>
    <col min="10" max="10" width="18.8857142857143" style="1" customWidth="1"/>
    <col min="11" max="11" width="9.1047619047619" style="35" customWidth="1"/>
    <col min="12" max="16384" width="9.1047619047619" style="35"/>
  </cols>
  <sheetData>
    <row r="1" customHeight="1" spans="10:10">
      <c r="J1" s="29"/>
    </row>
    <row r="2" ht="36" customHeight="1" spans="1:10">
      <c r="A2" s="36" t="s">
        <v>595</v>
      </c>
      <c r="B2" s="36"/>
      <c r="C2" s="36"/>
      <c r="D2" s="36"/>
      <c r="E2" s="36"/>
      <c r="F2" s="37"/>
      <c r="G2" s="36"/>
      <c r="H2" s="37"/>
      <c r="I2" s="37"/>
      <c r="J2" s="36"/>
    </row>
    <row r="3" s="33" customFormat="1" ht="24" customHeight="1" spans="1:10">
      <c r="A3" s="38" t="s">
        <v>72</v>
      </c>
      <c r="B3" s="39"/>
      <c r="C3" s="39"/>
      <c r="D3" s="39"/>
      <c r="E3" s="39"/>
      <c r="G3" s="39"/>
      <c r="J3" s="39"/>
    </row>
    <row r="4" s="34" customFormat="1" ht="44.25" customHeight="1" spans="1:10">
      <c r="A4" s="40" t="s">
        <v>488</v>
      </c>
      <c r="B4" s="40" t="s">
        <v>489</v>
      </c>
      <c r="C4" s="40" t="s">
        <v>490</v>
      </c>
      <c r="D4" s="40" t="s">
        <v>491</v>
      </c>
      <c r="E4" s="40" t="s">
        <v>492</v>
      </c>
      <c r="F4" s="41" t="s">
        <v>493</v>
      </c>
      <c r="G4" s="40" t="s">
        <v>494</v>
      </c>
      <c r="H4" s="41" t="s">
        <v>495</v>
      </c>
      <c r="I4" s="41" t="s">
        <v>496</v>
      </c>
      <c r="J4" s="40" t="s">
        <v>497</v>
      </c>
    </row>
    <row r="5" s="34" customFormat="1" ht="14.2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1">
        <v>6</v>
      </c>
      <c r="G5" s="40">
        <v>7</v>
      </c>
      <c r="H5" s="41">
        <v>8</v>
      </c>
      <c r="I5" s="41">
        <v>9</v>
      </c>
      <c r="J5" s="40">
        <v>10</v>
      </c>
    </row>
    <row r="6" s="34" customFormat="1" customHeight="1" spans="1:10">
      <c r="A6" s="42"/>
      <c r="B6" s="42"/>
      <c r="C6" s="42"/>
      <c r="D6" s="42"/>
      <c r="E6" s="42"/>
      <c r="F6" s="43"/>
      <c r="G6" s="42"/>
      <c r="H6" s="43"/>
      <c r="I6" s="43"/>
      <c r="J6" s="42"/>
    </row>
    <row r="7" s="34" customFormat="1" customHeight="1" spans="1:10">
      <c r="A7" s="44"/>
      <c r="B7" s="44"/>
      <c r="C7" s="42"/>
      <c r="D7" s="42"/>
      <c r="E7" s="42"/>
      <c r="F7" s="43"/>
      <c r="G7" s="42"/>
      <c r="H7" s="43"/>
      <c r="I7" s="43"/>
      <c r="J7" s="42"/>
    </row>
    <row r="8" s="34" customFormat="1" customHeight="1" spans="1:10">
      <c r="A8" s="13"/>
      <c r="B8" s="13"/>
      <c r="C8" s="45"/>
      <c r="D8" s="42"/>
      <c r="E8" s="42"/>
      <c r="F8" s="43"/>
      <c r="G8" s="42"/>
      <c r="H8" s="43"/>
      <c r="I8" s="43"/>
      <c r="J8" s="42"/>
    </row>
    <row r="9" s="34" customFormat="1" customHeight="1" spans="1:10">
      <c r="A9" s="13"/>
      <c r="B9" s="13"/>
      <c r="C9" s="45"/>
      <c r="D9" s="42"/>
      <c r="E9" s="42"/>
      <c r="F9" s="43"/>
      <c r="G9" s="42"/>
      <c r="H9" s="43"/>
      <c r="I9" s="43"/>
      <c r="J9" s="42"/>
    </row>
    <row r="10" s="34" customFormat="1" customHeight="1" spans="1:10">
      <c r="A10" s="13"/>
      <c r="B10" s="13"/>
      <c r="C10" s="45"/>
      <c r="D10" s="42"/>
      <c r="E10" s="42"/>
      <c r="F10" s="43"/>
      <c r="G10" s="42"/>
      <c r="H10" s="43"/>
      <c r="I10" s="43"/>
      <c r="J10" s="42"/>
    </row>
    <row r="11" s="34" customFormat="1" customHeight="1" spans="1:10">
      <c r="A11" s="13"/>
      <c r="B11" s="13"/>
      <c r="C11" s="45"/>
      <c r="D11" s="42"/>
      <c r="E11" s="42"/>
      <c r="F11" s="43"/>
      <c r="G11" s="42"/>
      <c r="H11" s="43"/>
      <c r="I11" s="43"/>
      <c r="J11" s="42"/>
    </row>
    <row r="12" s="34" customFormat="1" ht="21.9" customHeight="1" spans="1:10">
      <c r="A12" s="46" t="s">
        <v>596</v>
      </c>
      <c r="B12" s="46"/>
      <c r="C12" s="46"/>
      <c r="D12" s="46"/>
      <c r="E12" s="46"/>
      <c r="G12" s="46"/>
      <c r="J12" s="46"/>
    </row>
    <row r="13" s="34" customFormat="1" customHeight="1" spans="1:10">
      <c r="A13" s="46"/>
      <c r="B13" s="46"/>
      <c r="C13" s="46"/>
      <c r="D13" s="46"/>
      <c r="E13" s="46"/>
      <c r="G13" s="46"/>
      <c r="J13" s="46"/>
    </row>
  </sheetData>
  <mergeCells count="1">
    <mergeCell ref="A2:J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tabSelected="1" workbookViewId="0">
      <selection activeCell="H5" sqref="H5:H10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857142857143" style="1" customWidth="1"/>
    <col min="4" max="5" width="23.552380952381" style="1" customWidth="1"/>
    <col min="6" max="6" width="23.552380952381" style="2" customWidth="1"/>
    <col min="7" max="7" width="25.1047619047619" style="2" customWidth="1"/>
    <col min="8" max="8" width="18.8857142857143" style="2" customWidth="1"/>
    <col min="9" max="9" width="34.8857142857143" style="3" customWidth="1"/>
    <col min="10" max="10" width="9.1047619047619" style="3" customWidth="1"/>
    <col min="11" max="16384" width="9.1047619047619" style="3"/>
  </cols>
  <sheetData>
    <row r="1" customHeight="1" spans="8:9">
      <c r="H1" s="4"/>
      <c r="I1" s="29"/>
    </row>
    <row r="2" ht="28.5" customHeight="1" spans="1:9">
      <c r="A2" s="5" t="s">
        <v>597</v>
      </c>
      <c r="B2" s="5"/>
      <c r="C2" s="5"/>
      <c r="D2" s="5"/>
      <c r="E2" s="5"/>
      <c r="F2" s="5"/>
      <c r="G2" s="5"/>
      <c r="H2" s="5"/>
      <c r="I2" s="5"/>
    </row>
    <row r="3" ht="38.05" customHeight="1" spans="1:9">
      <c r="A3" s="6" t="s">
        <v>72</v>
      </c>
      <c r="B3" s="7"/>
      <c r="C3" s="8"/>
      <c r="E3" s="9"/>
      <c r="I3" s="30" t="s">
        <v>73</v>
      </c>
    </row>
    <row r="4" ht="40.5" customHeight="1" spans="1:9">
      <c r="A4" s="10" t="s">
        <v>426</v>
      </c>
      <c r="B4" s="10" t="s">
        <v>598</v>
      </c>
      <c r="C4" s="10" t="s">
        <v>599</v>
      </c>
      <c r="D4" s="10" t="s">
        <v>600</v>
      </c>
      <c r="E4" s="10" t="s">
        <v>601</v>
      </c>
      <c r="F4" s="10" t="s">
        <v>548</v>
      </c>
      <c r="G4" s="10" t="s">
        <v>602</v>
      </c>
      <c r="H4" s="10" t="s">
        <v>603</v>
      </c>
      <c r="I4" s="10" t="s">
        <v>604</v>
      </c>
    </row>
    <row r="5" ht="21" customHeight="1" spans="1:9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2">
        <v>7</v>
      </c>
      <c r="H5" s="11">
        <v>8</v>
      </c>
      <c r="I5" s="31">
        <v>9</v>
      </c>
    </row>
    <row r="6" ht="19.8" customHeight="1" spans="1:9">
      <c r="A6" s="11" t="s">
        <v>605</v>
      </c>
      <c r="B6" s="13" t="s">
        <v>606</v>
      </c>
      <c r="C6" s="14" t="s">
        <v>555</v>
      </c>
      <c r="D6" s="14" t="s">
        <v>554</v>
      </c>
      <c r="E6" s="15" t="s">
        <v>556</v>
      </c>
      <c r="F6" s="15">
        <v>5</v>
      </c>
      <c r="G6" s="16">
        <v>3</v>
      </c>
      <c r="H6" s="17">
        <v>3</v>
      </c>
      <c r="I6" s="11" t="s">
        <v>60</v>
      </c>
    </row>
    <row r="7" ht="19.8" customHeight="1" spans="1:9">
      <c r="A7" s="11"/>
      <c r="B7" s="13" t="s">
        <v>606</v>
      </c>
      <c r="C7" s="14" t="s">
        <v>558</v>
      </c>
      <c r="D7" s="14" t="s">
        <v>557</v>
      </c>
      <c r="E7" s="15" t="s">
        <v>556</v>
      </c>
      <c r="F7" s="15">
        <v>4</v>
      </c>
      <c r="G7" s="16">
        <v>2</v>
      </c>
      <c r="H7" s="17">
        <v>2</v>
      </c>
      <c r="I7" s="11" t="s">
        <v>60</v>
      </c>
    </row>
    <row r="8" ht="19.8" customHeight="1" spans="1:9">
      <c r="A8" s="11"/>
      <c r="B8" s="18" t="s">
        <v>607</v>
      </c>
      <c r="C8" s="14" t="s">
        <v>559</v>
      </c>
      <c r="D8" s="14" t="s">
        <v>385</v>
      </c>
      <c r="E8" s="19" t="s">
        <v>560</v>
      </c>
      <c r="F8" s="19">
        <v>5</v>
      </c>
      <c r="G8" s="16">
        <v>6</v>
      </c>
      <c r="H8" s="17">
        <v>6</v>
      </c>
      <c r="I8" s="11" t="s">
        <v>60</v>
      </c>
    </row>
    <row r="9" ht="19.8" customHeight="1" spans="1:9">
      <c r="A9" s="20"/>
      <c r="B9" s="21" t="s">
        <v>606</v>
      </c>
      <c r="C9" s="22" t="s">
        <v>562</v>
      </c>
      <c r="D9" s="22" t="s">
        <v>561</v>
      </c>
      <c r="E9" s="23" t="s">
        <v>563</v>
      </c>
      <c r="F9" s="23">
        <v>3</v>
      </c>
      <c r="G9" s="24">
        <v>2</v>
      </c>
      <c r="H9" s="17">
        <v>2</v>
      </c>
      <c r="I9" s="25" t="s">
        <v>60</v>
      </c>
    </row>
    <row r="10" ht="19.8" customHeight="1" spans="1:9">
      <c r="A10" s="25" t="s">
        <v>608</v>
      </c>
      <c r="B10" s="26"/>
      <c r="C10" s="26"/>
      <c r="D10" s="26"/>
      <c r="E10" s="26"/>
      <c r="F10" s="27"/>
      <c r="G10" s="28"/>
      <c r="H10" s="17">
        <v>13</v>
      </c>
      <c r="I10" s="32"/>
    </row>
  </sheetData>
  <mergeCells count="1">
    <mergeCell ref="A2:I2"/>
  </mergeCells>
  <pageMargins left="0.290972222222222" right="0.0826388888888889" top="0.208333333333333" bottom="0.208333333333333" header="0" footer="0"/>
  <pageSetup paperSize="9" scale="68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3"/>
  <sheetViews>
    <sheetView workbookViewId="0">
      <pane ySplit="6" topLeftCell="A8" activePane="bottomLeft" state="frozen"/>
      <selection/>
      <selection pane="bottomLeft" activeCell="A21" sqref="A21"/>
    </sheetView>
  </sheetViews>
  <sheetFormatPr defaultColWidth="9.1047619047619" defaultRowHeight="12" customHeight="1" outlineLevelCol="3"/>
  <cols>
    <col min="1" max="1" width="39.552380952381" style="1" customWidth="1"/>
    <col min="2" max="2" width="30.0571428571429" style="271" customWidth="1"/>
    <col min="3" max="3" width="33.0571428571429" style="1" customWidth="1"/>
    <col min="4" max="4" width="30.0571428571429" style="1" customWidth="1"/>
    <col min="5" max="5" width="9.1047619047619" style="35" customWidth="1"/>
    <col min="6" max="16384" width="9.1047619047619" style="35"/>
  </cols>
  <sheetData>
    <row r="1" customHeight="1" spans="4:4">
      <c r="D1" s="113"/>
    </row>
    <row r="2" s="285" customFormat="1" ht="36" customHeight="1" spans="1:4">
      <c r="A2" s="286" t="s">
        <v>71</v>
      </c>
      <c r="B2" s="287"/>
      <c r="C2" s="286"/>
      <c r="D2" s="286"/>
    </row>
    <row r="3" s="33" customFormat="1" ht="24" customHeight="1" spans="1:4">
      <c r="A3" s="7" t="s">
        <v>72</v>
      </c>
      <c r="B3" s="247"/>
      <c r="C3" s="247"/>
      <c r="D3" s="7" t="s">
        <v>73</v>
      </c>
    </row>
    <row r="4" ht="19.5" customHeight="1" spans="1:4">
      <c r="A4" s="54" t="s">
        <v>74</v>
      </c>
      <c r="B4" s="288"/>
      <c r="C4" s="54" t="s">
        <v>75</v>
      </c>
      <c r="D4" s="66"/>
    </row>
    <row r="5" ht="19.5" customHeight="1" spans="1:4">
      <c r="A5" s="131" t="s">
        <v>76</v>
      </c>
      <c r="B5" s="131" t="s">
        <v>77</v>
      </c>
      <c r="C5" s="131" t="s">
        <v>78</v>
      </c>
      <c r="D5" s="131" t="s">
        <v>77</v>
      </c>
    </row>
    <row r="6" ht="12.6" customHeight="1" spans="1:4">
      <c r="A6" s="56"/>
      <c r="B6" s="56"/>
      <c r="C6" s="56"/>
      <c r="D6" s="56"/>
    </row>
    <row r="7" ht="18.75" customHeight="1" spans="1:4">
      <c r="A7" s="260" t="s">
        <v>79</v>
      </c>
      <c r="B7" s="289">
        <v>523.67</v>
      </c>
      <c r="C7" s="290" t="s">
        <v>80</v>
      </c>
      <c r="D7" s="289"/>
    </row>
    <row r="8" ht="18.75" customHeight="1" spans="1:4">
      <c r="A8" s="248" t="s">
        <v>81</v>
      </c>
      <c r="B8" s="291"/>
      <c r="C8" s="292" t="s">
        <v>82</v>
      </c>
      <c r="D8" s="291"/>
    </row>
    <row r="9" ht="18.75" customHeight="1" spans="1:4">
      <c r="A9" s="248" t="s">
        <v>83</v>
      </c>
      <c r="B9" s="291"/>
      <c r="C9" s="292" t="s">
        <v>84</v>
      </c>
      <c r="D9" s="291"/>
    </row>
    <row r="10" ht="18.75" customHeight="1" spans="1:4">
      <c r="A10" s="248" t="s">
        <v>85</v>
      </c>
      <c r="B10" s="293"/>
      <c r="C10" s="292" t="s">
        <v>86</v>
      </c>
      <c r="D10" s="293"/>
    </row>
    <row r="11" ht="18.75" customHeight="1" spans="1:4">
      <c r="A11" s="248" t="s">
        <v>87</v>
      </c>
      <c r="B11" s="293"/>
      <c r="C11" s="292" t="s">
        <v>88</v>
      </c>
      <c r="D11" s="293"/>
    </row>
    <row r="12" ht="18.75" customHeight="1" spans="1:4">
      <c r="A12" s="248" t="s">
        <v>89</v>
      </c>
      <c r="B12" s="293"/>
      <c r="C12" s="292" t="s">
        <v>90</v>
      </c>
      <c r="D12" s="293"/>
    </row>
    <row r="13" ht="18.75" customHeight="1" spans="1:4">
      <c r="A13" s="248" t="s">
        <v>91</v>
      </c>
      <c r="B13" s="293"/>
      <c r="C13" s="292" t="s">
        <v>92</v>
      </c>
      <c r="D13" s="293"/>
    </row>
    <row r="14" ht="18.75" customHeight="1" spans="1:4">
      <c r="A14" s="248" t="s">
        <v>93</v>
      </c>
      <c r="B14" s="293"/>
      <c r="C14" s="292" t="s">
        <v>94</v>
      </c>
      <c r="D14" s="293">
        <v>12.81</v>
      </c>
    </row>
    <row r="15" ht="18.75" customHeight="1" spans="1:4">
      <c r="A15" s="248" t="s">
        <v>95</v>
      </c>
      <c r="B15" s="293"/>
      <c r="C15" s="292" t="s">
        <v>96</v>
      </c>
      <c r="D15" s="293">
        <v>6.86</v>
      </c>
    </row>
    <row r="16" ht="18.75" customHeight="1" spans="1:4">
      <c r="A16" s="159"/>
      <c r="B16" s="294"/>
      <c r="C16" s="292" t="s">
        <v>97</v>
      </c>
      <c r="D16" s="294"/>
    </row>
    <row r="17" ht="18.75" customHeight="1" spans="1:4">
      <c r="A17" s="159"/>
      <c r="B17" s="294"/>
      <c r="C17" s="292" t="s">
        <v>98</v>
      </c>
      <c r="D17" s="294"/>
    </row>
    <row r="18" ht="18.75" customHeight="1" spans="1:4">
      <c r="A18" s="159"/>
      <c r="B18" s="294"/>
      <c r="C18" s="292" t="s">
        <v>99</v>
      </c>
      <c r="D18" s="294">
        <v>496.54</v>
      </c>
    </row>
    <row r="19" ht="18.75" customHeight="1" spans="1:4">
      <c r="A19" s="159"/>
      <c r="B19" s="294"/>
      <c r="C19" s="292" t="s">
        <v>100</v>
      </c>
      <c r="D19" s="294"/>
    </row>
    <row r="20" ht="18.75" customHeight="1" spans="1:4">
      <c r="A20" s="159"/>
      <c r="B20" s="294"/>
      <c r="C20" s="292" t="s">
        <v>101</v>
      </c>
      <c r="D20" s="294"/>
    </row>
    <row r="21" ht="18.75" customHeight="1" spans="1:4">
      <c r="A21" s="159"/>
      <c r="B21" s="294"/>
      <c r="C21" s="292" t="s">
        <v>102</v>
      </c>
      <c r="D21" s="294"/>
    </row>
    <row r="22" ht="18.75" customHeight="1" spans="1:4">
      <c r="A22" s="159"/>
      <c r="B22" s="294"/>
      <c r="C22" s="292" t="s">
        <v>103</v>
      </c>
      <c r="D22" s="294"/>
    </row>
    <row r="23" ht="18.75" customHeight="1" spans="1:4">
      <c r="A23" s="159"/>
      <c r="B23" s="294"/>
      <c r="C23" s="292" t="s">
        <v>104</v>
      </c>
      <c r="D23" s="294"/>
    </row>
    <row r="24" ht="18.75" customHeight="1" spans="1:4">
      <c r="A24" s="159"/>
      <c r="B24" s="294"/>
      <c r="C24" s="292" t="s">
        <v>105</v>
      </c>
      <c r="D24" s="294"/>
    </row>
    <row r="25" ht="18.75" customHeight="1" spans="1:4">
      <c r="A25" s="159"/>
      <c r="B25" s="294"/>
      <c r="C25" s="292" t="s">
        <v>106</v>
      </c>
      <c r="D25" s="294"/>
    </row>
    <row r="26" ht="18.75" customHeight="1" spans="1:4">
      <c r="A26" s="159"/>
      <c r="B26" s="294"/>
      <c r="C26" s="292" t="s">
        <v>107</v>
      </c>
      <c r="D26" s="294">
        <v>7.46</v>
      </c>
    </row>
    <row r="27" ht="18.75" customHeight="1" spans="1:4">
      <c r="A27" s="159"/>
      <c r="B27" s="294"/>
      <c r="C27" s="292" t="s">
        <v>108</v>
      </c>
      <c r="D27" s="294"/>
    </row>
    <row r="28" ht="18.75" customHeight="1" spans="1:4">
      <c r="A28" s="248"/>
      <c r="B28" s="293"/>
      <c r="C28" s="292" t="s">
        <v>109</v>
      </c>
      <c r="D28" s="293"/>
    </row>
    <row r="29" ht="18.75" customHeight="1" spans="1:4">
      <c r="A29" s="159"/>
      <c r="B29" s="294"/>
      <c r="C29" s="292" t="s">
        <v>110</v>
      </c>
      <c r="D29" s="294"/>
    </row>
    <row r="30" ht="18.75" customHeight="1" spans="1:4">
      <c r="A30" s="295" t="s">
        <v>111</v>
      </c>
      <c r="B30" s="296">
        <v>523.67</v>
      </c>
      <c r="C30" s="297" t="s">
        <v>112</v>
      </c>
      <c r="D30" s="296">
        <v>523.67</v>
      </c>
    </row>
    <row r="31" ht="18.75" customHeight="1" spans="1:4">
      <c r="A31" s="248" t="s">
        <v>34</v>
      </c>
      <c r="B31" s="291"/>
      <c r="C31" s="298" t="s">
        <v>59</v>
      </c>
      <c r="D31" s="291"/>
    </row>
    <row r="32" ht="18.75" customHeight="1" spans="1:4">
      <c r="A32" s="299" t="s">
        <v>113</v>
      </c>
      <c r="B32" s="300">
        <v>523.67</v>
      </c>
      <c r="C32" s="297" t="s">
        <v>114</v>
      </c>
      <c r="D32" s="300">
        <v>523.67</v>
      </c>
    </row>
    <row r="33" ht="18.75" customHeight="1"/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A9" sqref="A9"/>
    </sheetView>
  </sheetViews>
  <sheetFormatPr defaultColWidth="9.1047619047619" defaultRowHeight="14.25" customHeight="1"/>
  <cols>
    <col min="1" max="1" width="16.8857142857143" style="2" customWidth="1"/>
    <col min="2" max="2" width="26.1619047619048" style="2" customWidth="1"/>
    <col min="3" max="5" width="12.552380952381" style="271" customWidth="1"/>
    <col min="6" max="13" width="12.552380952381" style="1" customWidth="1"/>
    <col min="14" max="14" width="8" style="3" customWidth="1"/>
    <col min="15" max="15" width="9.55238095238095" style="3" customWidth="1"/>
    <col min="16" max="16" width="9.66666666666667" style="3" customWidth="1"/>
    <col min="17" max="17" width="10.552380952381" style="3" customWidth="1"/>
    <col min="18" max="19" width="10.1047619047619" style="1" customWidth="1"/>
    <col min="20" max="20" width="9.1047619047619" style="35" customWidth="1"/>
    <col min="21" max="16384" width="9.1047619047619" style="35"/>
  </cols>
  <sheetData>
    <row r="1" ht="12" customHeight="1" spans="14:19">
      <c r="N1" s="280"/>
      <c r="O1" s="280"/>
      <c r="P1" s="280"/>
      <c r="Q1" s="280"/>
      <c r="R1" s="283"/>
      <c r="S1" s="283" t="s">
        <v>115</v>
      </c>
    </row>
    <row r="2" ht="36" customHeight="1" spans="1:19">
      <c r="A2" s="48" t="s">
        <v>116</v>
      </c>
      <c r="B2" s="48"/>
      <c r="C2" s="162"/>
      <c r="D2" s="162"/>
      <c r="E2" s="162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="33" customFormat="1" ht="24" customHeight="1" spans="1:19">
      <c r="A3" s="7" t="s">
        <v>72</v>
      </c>
      <c r="B3" s="7"/>
      <c r="C3" s="7"/>
      <c r="D3" s="7"/>
      <c r="E3" s="114"/>
      <c r="F3" s="7"/>
      <c r="G3" s="7"/>
      <c r="H3" s="7"/>
      <c r="I3" s="7"/>
      <c r="J3" s="7"/>
      <c r="K3" s="7"/>
      <c r="L3" s="7"/>
      <c r="M3" s="7"/>
      <c r="N3" s="38"/>
      <c r="O3" s="38"/>
      <c r="P3" s="38"/>
      <c r="Q3" s="38"/>
      <c r="R3" s="65" t="s">
        <v>73</v>
      </c>
      <c r="S3" s="65" t="s">
        <v>117</v>
      </c>
    </row>
    <row r="4" ht="18.75" customHeight="1" spans="1:19">
      <c r="A4" s="272" t="s">
        <v>118</v>
      </c>
      <c r="B4" s="273" t="s">
        <v>119</v>
      </c>
      <c r="C4" s="273" t="s">
        <v>120</v>
      </c>
      <c r="D4" s="274" t="s">
        <v>15</v>
      </c>
      <c r="E4" s="275"/>
      <c r="F4" s="275"/>
      <c r="G4" s="275"/>
      <c r="H4" s="275"/>
      <c r="I4" s="275"/>
      <c r="J4" s="275"/>
      <c r="K4" s="275"/>
      <c r="L4" s="275"/>
      <c r="M4" s="269"/>
      <c r="N4" s="274" t="s">
        <v>34</v>
      </c>
      <c r="O4" s="274"/>
      <c r="P4" s="274"/>
      <c r="Q4" s="274"/>
      <c r="R4" s="275"/>
      <c r="S4" s="284"/>
    </row>
    <row r="5" ht="33.75" customHeight="1" spans="1:19">
      <c r="A5" s="276"/>
      <c r="B5" s="277"/>
      <c r="C5" s="277"/>
      <c r="D5" s="277" t="s">
        <v>121</v>
      </c>
      <c r="E5" s="277" t="s">
        <v>17</v>
      </c>
      <c r="F5" s="277" t="s">
        <v>24</v>
      </c>
      <c r="G5" s="277" t="s">
        <v>27</v>
      </c>
      <c r="H5" s="277" t="s">
        <v>28</v>
      </c>
      <c r="I5" s="277" t="s">
        <v>29</v>
      </c>
      <c r="J5" s="277" t="s">
        <v>30</v>
      </c>
      <c r="K5" s="277" t="s">
        <v>31</v>
      </c>
      <c r="L5" s="277" t="s">
        <v>32</v>
      </c>
      <c r="M5" s="277" t="s">
        <v>33</v>
      </c>
      <c r="N5" s="281" t="s">
        <v>121</v>
      </c>
      <c r="O5" s="281" t="s">
        <v>17</v>
      </c>
      <c r="P5" s="281" t="s">
        <v>24</v>
      </c>
      <c r="Q5" s="281" t="s">
        <v>27</v>
      </c>
      <c r="R5" s="277" t="s">
        <v>28</v>
      </c>
      <c r="S5" s="281" t="s">
        <v>36</v>
      </c>
    </row>
    <row r="6" ht="16.5" customHeight="1" spans="1:19">
      <c r="A6" s="54">
        <v>1</v>
      </c>
      <c r="B6" s="58">
        <v>2</v>
      </c>
      <c r="C6" s="186">
        <v>3</v>
      </c>
      <c r="D6" s="186">
        <v>4</v>
      </c>
      <c r="E6" s="278">
        <v>5</v>
      </c>
      <c r="F6" s="58">
        <v>6</v>
      </c>
      <c r="G6" s="58">
        <v>7</v>
      </c>
      <c r="H6" s="54">
        <v>8</v>
      </c>
      <c r="I6" s="58">
        <v>9</v>
      </c>
      <c r="J6" s="58">
        <v>10</v>
      </c>
      <c r="K6" s="54">
        <v>11</v>
      </c>
      <c r="L6" s="58">
        <v>12</v>
      </c>
      <c r="M6" s="58">
        <v>13</v>
      </c>
      <c r="N6" s="41">
        <v>14</v>
      </c>
      <c r="O6" s="41">
        <v>15</v>
      </c>
      <c r="P6" s="41">
        <v>16</v>
      </c>
      <c r="Q6" s="41">
        <v>17</v>
      </c>
      <c r="R6" s="58">
        <v>18</v>
      </c>
      <c r="S6" s="41">
        <v>19</v>
      </c>
    </row>
    <row r="7" ht="45" customHeight="1" spans="1:19">
      <c r="A7" s="40" t="s">
        <v>122</v>
      </c>
      <c r="B7" s="40" t="s">
        <v>123</v>
      </c>
      <c r="C7" s="174">
        <v>523.67</v>
      </c>
      <c r="D7" s="174">
        <v>523.67</v>
      </c>
      <c r="E7" s="174">
        <v>523.67</v>
      </c>
      <c r="F7" s="62"/>
      <c r="G7" s="62"/>
      <c r="H7" s="62"/>
      <c r="I7" s="62"/>
      <c r="J7" s="62"/>
      <c r="K7" s="62"/>
      <c r="L7" s="62"/>
      <c r="M7" s="62"/>
      <c r="N7" s="77"/>
      <c r="O7" s="77"/>
      <c r="P7" s="77"/>
      <c r="Q7" s="77"/>
      <c r="R7" s="187"/>
      <c r="S7" s="77"/>
    </row>
    <row r="8" ht="45" customHeight="1" spans="1:19">
      <c r="A8" s="40" t="s">
        <v>124</v>
      </c>
      <c r="B8" s="40" t="s">
        <v>125</v>
      </c>
      <c r="C8" s="174">
        <v>523.67</v>
      </c>
      <c r="D8" s="174">
        <v>523.67</v>
      </c>
      <c r="E8" s="174">
        <v>523.67</v>
      </c>
      <c r="F8" s="62"/>
      <c r="G8" s="62"/>
      <c r="H8" s="62"/>
      <c r="I8" s="62"/>
      <c r="J8" s="62"/>
      <c r="K8" s="62"/>
      <c r="L8" s="62"/>
      <c r="M8" s="62"/>
      <c r="N8" s="282"/>
      <c r="O8" s="282"/>
      <c r="P8" s="282"/>
      <c r="Q8" s="282"/>
      <c r="R8" s="115"/>
      <c r="S8" s="115"/>
    </row>
    <row r="9" ht="16.5" customHeight="1" spans="1:19">
      <c r="A9" s="41" t="s">
        <v>120</v>
      </c>
      <c r="B9" s="41"/>
      <c r="C9" s="174">
        <v>523.67</v>
      </c>
      <c r="D9" s="174">
        <v>523.67</v>
      </c>
      <c r="E9" s="178">
        <v>523.67</v>
      </c>
      <c r="F9" s="62"/>
      <c r="G9" s="62"/>
      <c r="H9" s="62"/>
      <c r="I9" s="62"/>
      <c r="J9" s="62"/>
      <c r="K9" s="62"/>
      <c r="L9" s="62"/>
      <c r="M9" s="62"/>
      <c r="N9" s="77"/>
      <c r="O9" s="77"/>
      <c r="P9" s="77"/>
      <c r="Q9" s="77"/>
      <c r="R9" s="77"/>
      <c r="S9" s="77"/>
    </row>
    <row r="10" customHeight="1" spans="2:2">
      <c r="B10" s="279"/>
    </row>
  </sheetData>
  <mergeCells count="8">
    <mergeCell ref="R1:S1"/>
    <mergeCell ref="A2:S2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  <outlinePr summaryBelow="0" summaryRight="0"/>
    <pageSetUpPr fitToPage="1"/>
  </sheetPr>
  <dimension ref="A1:P25"/>
  <sheetViews>
    <sheetView topLeftCell="A2" workbookViewId="0">
      <selection activeCell="C16" sqref="C16"/>
    </sheetView>
  </sheetViews>
  <sheetFormatPr defaultColWidth="9.1047619047619" defaultRowHeight="14.25" customHeight="1"/>
  <cols>
    <col min="1" max="1" width="14.3333333333333" style="1" customWidth="1"/>
    <col min="2" max="2" width="32.1047619047619" style="1" customWidth="1"/>
    <col min="3" max="7" width="18.8857142857143" style="1" customWidth="1"/>
    <col min="8" max="8" width="17.8285714285714" style="1" customWidth="1"/>
    <col min="9" max="9" width="17.8857142857143" style="1" customWidth="1"/>
    <col min="10" max="16" width="18.8857142857143" style="1" customWidth="1"/>
    <col min="17" max="17" width="9.1047619047619" style="35" customWidth="1"/>
    <col min="18" max="16384" width="9.1047619047619" style="35"/>
  </cols>
  <sheetData>
    <row r="1" ht="15.75" customHeight="1" spans="16:16">
      <c r="P1" s="47"/>
    </row>
    <row r="2" ht="39" customHeight="1" spans="1:16">
      <c r="A2" s="48" t="s">
        <v>126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="7" customFormat="1" ht="24" customHeight="1" spans="1:16">
      <c r="A3" s="79" t="s">
        <v>72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P3" s="114" t="s">
        <v>73</v>
      </c>
    </row>
    <row r="4" ht="19" customHeight="1" spans="1:16">
      <c r="A4" s="10" t="s">
        <v>127</v>
      </c>
      <c r="B4" s="10" t="s">
        <v>128</v>
      </c>
      <c r="C4" s="131" t="s">
        <v>120</v>
      </c>
      <c r="D4" s="54" t="s">
        <v>38</v>
      </c>
      <c r="E4" s="66"/>
      <c r="F4" s="54" t="s">
        <v>39</v>
      </c>
      <c r="G4" s="66"/>
      <c r="H4" s="54" t="s">
        <v>60</v>
      </c>
      <c r="I4" s="55"/>
      <c r="J4" s="66"/>
      <c r="K4" s="10" t="s">
        <v>129</v>
      </c>
      <c r="L4" s="166" t="s">
        <v>36</v>
      </c>
      <c r="M4" s="88"/>
      <c r="N4" s="88"/>
      <c r="O4" s="88"/>
      <c r="P4" s="97"/>
    </row>
    <row r="5" ht="30" customHeight="1" spans="1:16">
      <c r="A5" s="73"/>
      <c r="B5" s="73"/>
      <c r="C5" s="56"/>
      <c r="D5" s="58" t="s">
        <v>120</v>
      </c>
      <c r="E5" s="58" t="s">
        <v>130</v>
      </c>
      <c r="F5" s="58" t="s">
        <v>120</v>
      </c>
      <c r="G5" s="58" t="s">
        <v>130</v>
      </c>
      <c r="H5" s="58" t="s">
        <v>17</v>
      </c>
      <c r="I5" s="58" t="s">
        <v>24</v>
      </c>
      <c r="J5" s="58" t="s">
        <v>27</v>
      </c>
      <c r="K5" s="73"/>
      <c r="L5" s="40" t="s">
        <v>54</v>
      </c>
      <c r="M5" s="40" t="s">
        <v>131</v>
      </c>
      <c r="N5" s="40" t="s">
        <v>56</v>
      </c>
      <c r="O5" s="40" t="s">
        <v>132</v>
      </c>
      <c r="P5" s="40" t="s">
        <v>58</v>
      </c>
    </row>
    <row r="6" ht="16.5" customHeight="1" spans="1:16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58">
        <v>8</v>
      </c>
      <c r="I6" s="58">
        <v>9</v>
      </c>
      <c r="J6" s="58">
        <v>10</v>
      </c>
      <c r="K6" s="58">
        <v>11</v>
      </c>
      <c r="L6" s="58">
        <v>12</v>
      </c>
      <c r="M6" s="58">
        <v>13</v>
      </c>
      <c r="N6" s="58">
        <v>14</v>
      </c>
      <c r="O6" s="58">
        <v>15</v>
      </c>
      <c r="P6" s="58">
        <v>16</v>
      </c>
    </row>
    <row r="7" ht="20.25" customHeight="1" spans="1:16">
      <c r="A7" s="187" t="s">
        <v>133</v>
      </c>
      <c r="B7" s="187" t="s">
        <v>134</v>
      </c>
      <c r="C7" s="60">
        <f>D7+F7</f>
        <v>12.810275</v>
      </c>
      <c r="D7" s="60">
        <v>12.810275</v>
      </c>
      <c r="E7" s="60">
        <v>12.810275</v>
      </c>
      <c r="F7" s="60"/>
      <c r="G7" s="60"/>
      <c r="H7" s="60"/>
      <c r="I7" s="62"/>
      <c r="J7" s="62"/>
      <c r="K7" s="62"/>
      <c r="L7" s="60"/>
      <c r="M7" s="60"/>
      <c r="N7" s="60"/>
      <c r="O7" s="60"/>
      <c r="P7" s="60"/>
    </row>
    <row r="8" ht="20.25" customHeight="1" spans="1:16">
      <c r="A8" s="187" t="s">
        <v>135</v>
      </c>
      <c r="B8" s="187" t="s">
        <v>136</v>
      </c>
      <c r="C8" s="60">
        <f t="shared" ref="C8:C24" si="0">D8+F8</f>
        <v>12.552472</v>
      </c>
      <c r="D8" s="60">
        <v>12.552472</v>
      </c>
      <c r="E8" s="60">
        <v>12.552472</v>
      </c>
      <c r="F8" s="60"/>
      <c r="G8" s="60"/>
      <c r="H8" s="60"/>
      <c r="I8" s="62"/>
      <c r="J8" s="62"/>
      <c r="K8" s="62"/>
      <c r="L8" s="60"/>
      <c r="M8" s="60"/>
      <c r="N8" s="60"/>
      <c r="O8" s="60"/>
      <c r="P8" s="60"/>
    </row>
    <row r="9" ht="20.25" customHeight="1" spans="1:16">
      <c r="A9" s="187" t="s">
        <v>137</v>
      </c>
      <c r="B9" s="187" t="s">
        <v>138</v>
      </c>
      <c r="C9" s="60">
        <f t="shared" si="0"/>
        <v>2.24036</v>
      </c>
      <c r="D9" s="60">
        <v>2.24036</v>
      </c>
      <c r="E9" s="60">
        <v>2.24036</v>
      </c>
      <c r="F9" s="60"/>
      <c r="G9" s="60"/>
      <c r="H9" s="60"/>
      <c r="I9" s="62"/>
      <c r="J9" s="62"/>
      <c r="K9" s="62"/>
      <c r="L9" s="60"/>
      <c r="M9" s="60"/>
      <c r="N9" s="60"/>
      <c r="O9" s="60"/>
      <c r="P9" s="60"/>
    </row>
    <row r="10" ht="20.25" customHeight="1" spans="1:16">
      <c r="A10" s="187" t="s">
        <v>139</v>
      </c>
      <c r="B10" s="187" t="s">
        <v>140</v>
      </c>
      <c r="C10" s="60">
        <f t="shared" si="0"/>
        <v>10.312112</v>
      </c>
      <c r="D10" s="60">
        <v>10.312112</v>
      </c>
      <c r="E10" s="60">
        <v>10.312112</v>
      </c>
      <c r="F10" s="60"/>
      <c r="G10" s="60"/>
      <c r="H10" s="60"/>
      <c r="I10" s="62"/>
      <c r="J10" s="62"/>
      <c r="K10" s="62"/>
      <c r="L10" s="60"/>
      <c r="M10" s="60"/>
      <c r="N10" s="60"/>
      <c r="O10" s="60"/>
      <c r="P10" s="60"/>
    </row>
    <row r="11" ht="20.25" customHeight="1" spans="1:16">
      <c r="A11" s="187" t="s">
        <v>141</v>
      </c>
      <c r="B11" s="187" t="s">
        <v>142</v>
      </c>
      <c r="C11" s="60">
        <f t="shared" si="0"/>
        <v>0.257803</v>
      </c>
      <c r="D11" s="60">
        <v>0.257803</v>
      </c>
      <c r="E11" s="60">
        <v>0.257803</v>
      </c>
      <c r="F11" s="60"/>
      <c r="G11" s="60"/>
      <c r="H11" s="60"/>
      <c r="I11" s="62"/>
      <c r="J11" s="62"/>
      <c r="K11" s="62"/>
      <c r="L11" s="60"/>
      <c r="M11" s="60"/>
      <c r="N11" s="60"/>
      <c r="O11" s="60"/>
      <c r="P11" s="60"/>
    </row>
    <row r="12" ht="20.25" customHeight="1" spans="1:16">
      <c r="A12" s="187" t="s">
        <v>143</v>
      </c>
      <c r="B12" s="187" t="s">
        <v>144</v>
      </c>
      <c r="C12" s="60">
        <f t="shared" si="0"/>
        <v>0.257803</v>
      </c>
      <c r="D12" s="60">
        <v>0.257803</v>
      </c>
      <c r="E12" s="60">
        <v>0.257803</v>
      </c>
      <c r="F12" s="60"/>
      <c r="G12" s="60"/>
      <c r="H12" s="60"/>
      <c r="I12" s="62"/>
      <c r="J12" s="62"/>
      <c r="K12" s="62"/>
      <c r="L12" s="60"/>
      <c r="M12" s="60"/>
      <c r="N12" s="60"/>
      <c r="O12" s="60"/>
      <c r="P12" s="60"/>
    </row>
    <row r="13" ht="20.25" customHeight="1" spans="1:16">
      <c r="A13" s="187" t="s">
        <v>145</v>
      </c>
      <c r="B13" s="187" t="s">
        <v>146</v>
      </c>
      <c r="C13" s="60">
        <f t="shared" si="0"/>
        <v>6.864178</v>
      </c>
      <c r="D13" s="60">
        <v>6.864178</v>
      </c>
      <c r="E13" s="60">
        <v>6.864178</v>
      </c>
      <c r="F13" s="60"/>
      <c r="G13" s="60"/>
      <c r="H13" s="60"/>
      <c r="I13" s="62"/>
      <c r="J13" s="62"/>
      <c r="K13" s="62"/>
      <c r="L13" s="60"/>
      <c r="M13" s="60"/>
      <c r="N13" s="60"/>
      <c r="O13" s="60"/>
      <c r="P13" s="60"/>
    </row>
    <row r="14" ht="20.25" customHeight="1" spans="1:16">
      <c r="A14" s="187" t="s">
        <v>147</v>
      </c>
      <c r="B14" s="187" t="s">
        <v>148</v>
      </c>
      <c r="C14" s="60">
        <f t="shared" si="0"/>
        <v>6.864178</v>
      </c>
      <c r="D14" s="60">
        <v>6.864178</v>
      </c>
      <c r="E14" s="60">
        <v>6.864178</v>
      </c>
      <c r="F14" s="60"/>
      <c r="G14" s="60"/>
      <c r="H14" s="60"/>
      <c r="I14" s="62"/>
      <c r="J14" s="62"/>
      <c r="K14" s="62"/>
      <c r="L14" s="60"/>
      <c r="M14" s="60"/>
      <c r="N14" s="60"/>
      <c r="O14" s="60"/>
      <c r="P14" s="60"/>
    </row>
    <row r="15" ht="20.25" customHeight="1" spans="1:16">
      <c r="A15" s="187" t="s">
        <v>149</v>
      </c>
      <c r="B15" s="187" t="s">
        <v>150</v>
      </c>
      <c r="C15" s="60">
        <f t="shared" si="0"/>
        <v>6.5268</v>
      </c>
      <c r="D15" s="60">
        <v>6.5268</v>
      </c>
      <c r="E15" s="60">
        <v>6.5268</v>
      </c>
      <c r="F15" s="60"/>
      <c r="G15" s="60"/>
      <c r="H15" s="60"/>
      <c r="I15" s="62"/>
      <c r="J15" s="62"/>
      <c r="K15" s="62"/>
      <c r="L15" s="60"/>
      <c r="M15" s="60"/>
      <c r="N15" s="60"/>
      <c r="O15" s="60"/>
      <c r="P15" s="60"/>
    </row>
    <row r="16" ht="20.25" customHeight="1" spans="1:16">
      <c r="A16" s="187" t="s">
        <v>151</v>
      </c>
      <c r="B16" s="187" t="s">
        <v>152</v>
      </c>
      <c r="C16" s="60">
        <f t="shared" si="0"/>
        <v>0.337378</v>
      </c>
      <c r="D16" s="60">
        <v>0.337378</v>
      </c>
      <c r="E16" s="60">
        <v>0.337378</v>
      </c>
      <c r="F16" s="262"/>
      <c r="G16" s="262"/>
      <c r="H16" s="60"/>
      <c r="I16" s="62"/>
      <c r="J16" s="62"/>
      <c r="K16" s="62"/>
      <c r="L16" s="60"/>
      <c r="M16" s="60"/>
      <c r="N16" s="60"/>
      <c r="O16" s="60"/>
      <c r="P16" s="60"/>
    </row>
    <row r="17" ht="20.25" customHeight="1" spans="1:16">
      <c r="A17" s="187" t="s">
        <v>153</v>
      </c>
      <c r="B17" s="187" t="s">
        <v>154</v>
      </c>
      <c r="C17" s="60">
        <f t="shared" si="0"/>
        <v>496.53546</v>
      </c>
      <c r="D17" s="263">
        <v>116.53546</v>
      </c>
      <c r="E17" s="263">
        <v>116.53546</v>
      </c>
      <c r="F17" s="74">
        <v>380</v>
      </c>
      <c r="G17" s="74">
        <v>380</v>
      </c>
      <c r="H17" s="264"/>
      <c r="I17" s="62"/>
      <c r="J17" s="62"/>
      <c r="K17" s="62"/>
      <c r="L17" s="60"/>
      <c r="M17" s="60"/>
      <c r="N17" s="60"/>
      <c r="O17" s="60"/>
      <c r="P17" s="60"/>
    </row>
    <row r="18" ht="20.25" customHeight="1" spans="1:16">
      <c r="A18" s="187" t="s">
        <v>155</v>
      </c>
      <c r="B18" s="187" t="s">
        <v>156</v>
      </c>
      <c r="C18" s="60">
        <f t="shared" si="0"/>
        <v>496.53546</v>
      </c>
      <c r="D18" s="263">
        <v>116.53546</v>
      </c>
      <c r="E18" s="263">
        <v>116.53546</v>
      </c>
      <c r="F18" s="74">
        <v>380</v>
      </c>
      <c r="G18" s="74">
        <v>380</v>
      </c>
      <c r="H18" s="264"/>
      <c r="I18" s="62"/>
      <c r="J18" s="62"/>
      <c r="K18" s="62"/>
      <c r="L18" s="60"/>
      <c r="M18" s="60"/>
      <c r="N18" s="60"/>
      <c r="O18" s="60"/>
      <c r="P18" s="60"/>
    </row>
    <row r="19" ht="20.25" customHeight="1" spans="1:16">
      <c r="A19" s="187" t="s">
        <v>157</v>
      </c>
      <c r="B19" s="187" t="s">
        <v>158</v>
      </c>
      <c r="C19" s="60">
        <f t="shared" si="0"/>
        <v>116.53546</v>
      </c>
      <c r="D19" s="263">
        <v>116.53546</v>
      </c>
      <c r="E19" s="263">
        <v>116.53546</v>
      </c>
      <c r="F19" s="74"/>
      <c r="G19" s="74"/>
      <c r="H19" s="264"/>
      <c r="I19" s="62"/>
      <c r="J19" s="62"/>
      <c r="K19" s="62"/>
      <c r="L19" s="60"/>
      <c r="M19" s="60"/>
      <c r="N19" s="60"/>
      <c r="O19" s="60"/>
      <c r="P19" s="60"/>
    </row>
    <row r="20" ht="20.25" customHeight="1" spans="1:16">
      <c r="A20" s="187" t="s">
        <v>159</v>
      </c>
      <c r="B20" s="187" t="s">
        <v>160</v>
      </c>
      <c r="C20" s="60">
        <f t="shared" si="0"/>
        <v>380</v>
      </c>
      <c r="D20" s="263">
        <v>0</v>
      </c>
      <c r="E20" s="263">
        <v>0</v>
      </c>
      <c r="F20" s="74">
        <v>380</v>
      </c>
      <c r="G20" s="74">
        <v>380</v>
      </c>
      <c r="H20" s="264"/>
      <c r="I20" s="62"/>
      <c r="J20" s="62"/>
      <c r="K20" s="62"/>
      <c r="L20" s="60"/>
      <c r="M20" s="60"/>
      <c r="N20" s="60"/>
      <c r="O20" s="60"/>
      <c r="P20" s="60"/>
    </row>
    <row r="21" ht="20.25" customHeight="1" spans="1:16">
      <c r="A21" s="187" t="s">
        <v>161</v>
      </c>
      <c r="B21" s="187" t="s">
        <v>162</v>
      </c>
      <c r="C21" s="60">
        <f t="shared" si="0"/>
        <v>7.4592</v>
      </c>
      <c r="D21" s="263">
        <v>7.4592</v>
      </c>
      <c r="E21" s="263">
        <v>7.4592</v>
      </c>
      <c r="F21" s="74"/>
      <c r="G21" s="74"/>
      <c r="H21" s="264"/>
      <c r="I21" s="62"/>
      <c r="J21" s="62"/>
      <c r="K21" s="62"/>
      <c r="L21" s="60"/>
      <c r="M21" s="60"/>
      <c r="N21" s="60"/>
      <c r="O21" s="60"/>
      <c r="P21" s="60"/>
    </row>
    <row r="22" ht="20.25" customHeight="1" spans="1:16">
      <c r="A22" s="187" t="s">
        <v>163</v>
      </c>
      <c r="B22" s="187" t="s">
        <v>164</v>
      </c>
      <c r="C22" s="60">
        <f t="shared" si="0"/>
        <v>7.4592</v>
      </c>
      <c r="D22" s="263">
        <v>7.4592</v>
      </c>
      <c r="E22" s="263">
        <v>7.4592</v>
      </c>
      <c r="F22" s="74"/>
      <c r="G22" s="74"/>
      <c r="H22" s="264"/>
      <c r="I22" s="62"/>
      <c r="J22" s="62"/>
      <c r="K22" s="62"/>
      <c r="L22" s="60"/>
      <c r="M22" s="60"/>
      <c r="N22" s="60"/>
      <c r="O22" s="60"/>
      <c r="P22" s="60"/>
    </row>
    <row r="23" ht="20.25" customHeight="1" spans="1:16">
      <c r="A23" s="187" t="s">
        <v>165</v>
      </c>
      <c r="B23" s="187" t="s">
        <v>166</v>
      </c>
      <c r="C23" s="60">
        <f t="shared" si="0"/>
        <v>7.4592</v>
      </c>
      <c r="D23" s="263">
        <v>7.4592</v>
      </c>
      <c r="E23" s="263">
        <v>7.4592</v>
      </c>
      <c r="F23" s="74"/>
      <c r="G23" s="74"/>
      <c r="H23" s="264"/>
      <c r="I23" s="62"/>
      <c r="J23" s="62"/>
      <c r="K23" s="62"/>
      <c r="L23" s="60"/>
      <c r="M23" s="60"/>
      <c r="N23" s="60"/>
      <c r="O23" s="60"/>
      <c r="P23" s="60"/>
    </row>
    <row r="24" ht="20.25" customHeight="1" spans="1:16">
      <c r="A24" s="144" t="s">
        <v>167</v>
      </c>
      <c r="B24" s="265"/>
      <c r="C24" s="60">
        <f t="shared" si="0"/>
        <v>523.669113</v>
      </c>
      <c r="D24" s="266">
        <v>143.669113</v>
      </c>
      <c r="E24" s="266">
        <v>143.669113</v>
      </c>
      <c r="F24" s="74">
        <v>380</v>
      </c>
      <c r="G24" s="74">
        <v>380</v>
      </c>
      <c r="H24" s="267"/>
      <c r="I24" s="62"/>
      <c r="J24" s="62"/>
      <c r="K24" s="62"/>
      <c r="L24" s="60"/>
      <c r="M24" s="60"/>
      <c r="N24" s="60"/>
      <c r="O24" s="60"/>
      <c r="P24" s="60"/>
    </row>
    <row r="25" ht="16.5" customHeight="1" spans="1:16">
      <c r="A25" s="268" t="s">
        <v>167</v>
      </c>
      <c r="B25" s="269" t="s">
        <v>167</v>
      </c>
      <c r="C25" s="62"/>
      <c r="D25" s="62"/>
      <c r="E25" s="270"/>
      <c r="F25" s="270"/>
      <c r="G25" s="270"/>
      <c r="H25" s="62"/>
      <c r="I25" s="62"/>
      <c r="J25" s="62"/>
      <c r="K25" s="62"/>
      <c r="L25" s="62"/>
      <c r="M25" s="62"/>
      <c r="N25" s="60"/>
      <c r="O25" s="62"/>
      <c r="P25" s="62"/>
    </row>
  </sheetData>
  <mergeCells count="11">
    <mergeCell ref="A2:P2"/>
    <mergeCell ref="D4:E4"/>
    <mergeCell ref="F4:G4"/>
    <mergeCell ref="H4:J4"/>
    <mergeCell ref="L4:P4"/>
    <mergeCell ref="A24:B24"/>
    <mergeCell ref="A25:B25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pane ySplit="6" topLeftCell="A22" activePane="bottomLeft" state="frozen"/>
      <selection/>
      <selection pane="bottomLeft" activeCell="A1" sqref="A1"/>
    </sheetView>
  </sheetViews>
  <sheetFormatPr defaultColWidth="9.1047619047619" defaultRowHeight="14.25" customHeight="1" outlineLevelCol="3"/>
  <cols>
    <col min="1" max="1" width="41.2761904761905" style="1" customWidth="1"/>
    <col min="2" max="2" width="30.0571428571429" style="2" customWidth="1"/>
    <col min="3" max="3" width="33.0571428571429" style="1" customWidth="1"/>
    <col min="4" max="4" width="30.0571428571429" style="2" customWidth="1"/>
    <col min="5" max="5" width="9.1047619047619" style="35" customWidth="1"/>
    <col min="6" max="16384" width="9.1047619047619" style="35"/>
  </cols>
  <sheetData>
    <row r="1" customHeight="1" spans="4:4">
      <c r="D1" s="4"/>
    </row>
    <row r="2" ht="29.05" customHeight="1" spans="1:4">
      <c r="A2" s="48" t="s">
        <v>168</v>
      </c>
      <c r="B2" s="48"/>
      <c r="C2" s="48"/>
      <c r="D2" s="48"/>
    </row>
    <row r="3" s="33" customFormat="1" ht="24" customHeight="1" spans="1:4">
      <c r="A3" s="38" t="s">
        <v>72</v>
      </c>
      <c r="B3" s="247"/>
      <c r="C3" s="247"/>
      <c r="D3" s="7" t="s">
        <v>73</v>
      </c>
    </row>
    <row r="4" ht="19.5" customHeight="1" spans="1:4">
      <c r="A4" s="54" t="s">
        <v>74</v>
      </c>
      <c r="B4" s="66"/>
      <c r="C4" s="54" t="s">
        <v>75</v>
      </c>
      <c r="D4" s="66"/>
    </row>
    <row r="5" ht="12" customHeight="1" spans="1:4">
      <c r="A5" s="131" t="s">
        <v>76</v>
      </c>
      <c r="B5" s="240" t="s">
        <v>77</v>
      </c>
      <c r="C5" s="131" t="s">
        <v>169</v>
      </c>
      <c r="D5" s="240" t="s">
        <v>77</v>
      </c>
    </row>
    <row r="6" ht="12" customHeight="1" spans="1:4">
      <c r="A6" s="56"/>
      <c r="B6" s="73"/>
      <c r="C6" s="56"/>
      <c r="D6" s="73"/>
    </row>
    <row r="7" ht="17.25" customHeight="1" spans="1:4">
      <c r="A7" s="248" t="s">
        <v>170</v>
      </c>
      <c r="B7" s="249">
        <v>523.67</v>
      </c>
      <c r="C7" s="250" t="s">
        <v>171</v>
      </c>
      <c r="D7" s="251">
        <v>523.669113</v>
      </c>
    </row>
    <row r="8" ht="17.25" customHeight="1" spans="1:4">
      <c r="A8" s="252" t="s">
        <v>172</v>
      </c>
      <c r="B8" s="253">
        <v>523.67</v>
      </c>
      <c r="C8" s="250" t="s">
        <v>173</v>
      </c>
      <c r="D8" s="251"/>
    </row>
    <row r="9" ht="17.25" customHeight="1" spans="1:4">
      <c r="A9" s="252" t="s">
        <v>174</v>
      </c>
      <c r="B9" s="253"/>
      <c r="C9" s="250" t="s">
        <v>175</v>
      </c>
      <c r="D9" s="251"/>
    </row>
    <row r="10" ht="17.25" customHeight="1" spans="1:4">
      <c r="A10" s="252" t="s">
        <v>176</v>
      </c>
      <c r="B10" s="253"/>
      <c r="C10" s="250" t="s">
        <v>177</v>
      </c>
      <c r="D10" s="251"/>
    </row>
    <row r="11" ht="17.25" customHeight="1" spans="1:4">
      <c r="A11" s="252" t="s">
        <v>178</v>
      </c>
      <c r="B11" s="253"/>
      <c r="C11" s="250" t="s">
        <v>179</v>
      </c>
      <c r="D11" s="251"/>
    </row>
    <row r="12" ht="17.25" customHeight="1" spans="1:4">
      <c r="A12" s="252" t="s">
        <v>180</v>
      </c>
      <c r="B12" s="253"/>
      <c r="C12" s="250" t="s">
        <v>181</v>
      </c>
      <c r="D12" s="251"/>
    </row>
    <row r="13" ht="17.25" customHeight="1" spans="1:4">
      <c r="A13" s="252" t="s">
        <v>182</v>
      </c>
      <c r="B13" s="253"/>
      <c r="C13" s="250" t="s">
        <v>183</v>
      </c>
      <c r="D13" s="251"/>
    </row>
    <row r="14" ht="17.25" customHeight="1" spans="1:4">
      <c r="A14" s="252" t="s">
        <v>184</v>
      </c>
      <c r="B14" s="254"/>
      <c r="C14" s="250" t="s">
        <v>185</v>
      </c>
      <c r="D14" s="251"/>
    </row>
    <row r="15" ht="17.25" customHeight="1" spans="1:4">
      <c r="A15" s="252" t="s">
        <v>186</v>
      </c>
      <c r="B15" s="253"/>
      <c r="C15" s="250" t="s">
        <v>187</v>
      </c>
      <c r="D15" s="251">
        <v>12.810275</v>
      </c>
    </row>
    <row r="16" ht="17.25" customHeight="1" spans="1:4">
      <c r="A16" s="255" t="s">
        <v>174</v>
      </c>
      <c r="B16" s="253"/>
      <c r="C16" s="250" t="s">
        <v>188</v>
      </c>
      <c r="D16" s="251"/>
    </row>
    <row r="17" ht="17.25" customHeight="1" spans="1:4">
      <c r="A17" s="255" t="s">
        <v>189</v>
      </c>
      <c r="B17" s="253"/>
      <c r="C17" s="250" t="s">
        <v>190</v>
      </c>
      <c r="D17" s="251">
        <v>6.864178</v>
      </c>
    </row>
    <row r="18" ht="17.25" customHeight="1" spans="1:4">
      <c r="A18" s="255" t="s">
        <v>191</v>
      </c>
      <c r="B18" s="253"/>
      <c r="C18" s="250" t="s">
        <v>192</v>
      </c>
      <c r="D18" s="251"/>
    </row>
    <row r="19" ht="17.25" customHeight="1" spans="1:4">
      <c r="A19" s="252" t="s">
        <v>193</v>
      </c>
      <c r="B19" s="253"/>
      <c r="C19" s="250" t="s">
        <v>194</v>
      </c>
      <c r="D19" s="251"/>
    </row>
    <row r="20" ht="17.25" customHeight="1" spans="1:4">
      <c r="A20" s="252" t="s">
        <v>195</v>
      </c>
      <c r="B20" s="253"/>
      <c r="C20" s="250" t="s">
        <v>196</v>
      </c>
      <c r="D20" s="251">
        <v>496.53546</v>
      </c>
    </row>
    <row r="21" ht="17.25" customHeight="1" spans="1:4">
      <c r="A21" s="252" t="s">
        <v>172</v>
      </c>
      <c r="B21" s="253"/>
      <c r="C21" s="250" t="s">
        <v>197</v>
      </c>
      <c r="D21" s="251"/>
    </row>
    <row r="22" ht="17.25" customHeight="1" spans="1:4">
      <c r="A22" s="252" t="s">
        <v>186</v>
      </c>
      <c r="B22" s="253"/>
      <c r="C22" s="250" t="s">
        <v>198</v>
      </c>
      <c r="D22" s="251"/>
    </row>
    <row r="23" ht="17.25" customHeight="1" spans="1:4">
      <c r="A23" s="252" t="s">
        <v>193</v>
      </c>
      <c r="B23" s="253"/>
      <c r="C23" s="250" t="s">
        <v>199</v>
      </c>
      <c r="D23" s="251"/>
    </row>
    <row r="24" ht="17.25" customHeight="1" spans="1:4">
      <c r="A24" s="252"/>
      <c r="B24" s="253"/>
      <c r="C24" s="250" t="s">
        <v>200</v>
      </c>
      <c r="D24" s="251"/>
    </row>
    <row r="25" ht="17.25" customHeight="1" spans="1:4">
      <c r="A25" s="252"/>
      <c r="B25" s="253"/>
      <c r="C25" s="250" t="s">
        <v>201</v>
      </c>
      <c r="D25" s="251"/>
    </row>
    <row r="26" ht="17.25" customHeight="1" spans="1:4">
      <c r="A26" s="115"/>
      <c r="B26" s="256"/>
      <c r="C26" s="250" t="s">
        <v>202</v>
      </c>
      <c r="D26" s="251"/>
    </row>
    <row r="27" customHeight="1" spans="1:4">
      <c r="A27" s="115"/>
      <c r="B27" s="256"/>
      <c r="C27" s="250" t="s">
        <v>203</v>
      </c>
      <c r="D27" s="251">
        <v>7.4592</v>
      </c>
    </row>
    <row r="28" customHeight="1" spans="1:4">
      <c r="A28" s="115"/>
      <c r="B28" s="256"/>
      <c r="C28" s="250" t="s">
        <v>204</v>
      </c>
      <c r="D28" s="251"/>
    </row>
    <row r="29" customHeight="1" spans="1:4">
      <c r="A29" s="115"/>
      <c r="B29" s="256"/>
      <c r="C29" s="250" t="s">
        <v>205</v>
      </c>
      <c r="D29" s="257"/>
    </row>
    <row r="30" customHeight="1" spans="1:4">
      <c r="A30" s="115"/>
      <c r="B30" s="256"/>
      <c r="C30" s="250" t="s">
        <v>206</v>
      </c>
      <c r="D30" s="251"/>
    </row>
    <row r="31" customHeight="1" spans="1:4">
      <c r="A31" s="258"/>
      <c r="B31" s="259"/>
      <c r="C31" s="260" t="s">
        <v>207</v>
      </c>
      <c r="D31" s="251"/>
    </row>
    <row r="32" ht="17.25" customHeight="1" spans="1:4">
      <c r="A32" s="261" t="s">
        <v>208</v>
      </c>
      <c r="B32" s="259">
        <v>523.67</v>
      </c>
      <c r="C32" s="258" t="s">
        <v>114</v>
      </c>
      <c r="D32" s="259">
        <v>523.67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G23" sqref="G23"/>
    </sheetView>
  </sheetViews>
  <sheetFormatPr defaultColWidth="9.1047619047619" defaultRowHeight="14.25" customHeight="1" outlineLevelCol="6"/>
  <cols>
    <col min="1" max="1" width="20.1047619047619" style="127" customWidth="1"/>
    <col min="2" max="2" width="35.2761904761905" style="127" customWidth="1"/>
    <col min="3" max="3" width="24.3333333333333" style="1" customWidth="1"/>
    <col min="4" max="4" width="16.552380952381" style="1" customWidth="1"/>
    <col min="5" max="7" width="24.3333333333333" style="1" customWidth="1"/>
    <col min="8" max="8" width="9.1047619047619" style="35" customWidth="1"/>
    <col min="9" max="16384" width="9.1047619047619" style="35"/>
  </cols>
  <sheetData>
    <row r="1" ht="12" customHeight="1" spans="6:7">
      <c r="F1" s="47"/>
      <c r="G1" s="47"/>
    </row>
    <row r="2" ht="39" customHeight="1" spans="1:7">
      <c r="A2" s="48" t="s">
        <v>209</v>
      </c>
      <c r="B2" s="48"/>
      <c r="C2" s="48"/>
      <c r="D2" s="48"/>
      <c r="E2" s="48"/>
      <c r="F2" s="48"/>
      <c r="G2" s="48"/>
    </row>
    <row r="3" s="7" customFormat="1" ht="24" customHeight="1" spans="1:7">
      <c r="A3" s="38" t="s">
        <v>72</v>
      </c>
      <c r="B3" s="163"/>
      <c r="F3" s="114"/>
      <c r="G3" s="114" t="s">
        <v>73</v>
      </c>
    </row>
    <row r="4" ht="20.25" customHeight="1" spans="1:7">
      <c r="A4" s="238" t="s">
        <v>210</v>
      </c>
      <c r="B4" s="239"/>
      <c r="C4" s="240" t="s">
        <v>120</v>
      </c>
      <c r="D4" s="54" t="s">
        <v>38</v>
      </c>
      <c r="E4" s="55"/>
      <c r="F4" s="66"/>
      <c r="G4" s="241" t="s">
        <v>39</v>
      </c>
    </row>
    <row r="5" ht="20.25" customHeight="1" spans="1:7">
      <c r="A5" s="125" t="s">
        <v>211</v>
      </c>
      <c r="B5" s="125" t="s">
        <v>212</v>
      </c>
      <c r="C5" s="159"/>
      <c r="D5" s="56" t="s">
        <v>121</v>
      </c>
      <c r="E5" s="15" t="s">
        <v>42</v>
      </c>
      <c r="F5" s="15" t="s">
        <v>43</v>
      </c>
      <c r="G5" s="15"/>
    </row>
    <row r="6" ht="13.5" customHeight="1" spans="1:7">
      <c r="A6" s="125" t="s">
        <v>213</v>
      </c>
      <c r="B6" s="125" t="s">
        <v>214</v>
      </c>
      <c r="C6" s="125" t="s">
        <v>215</v>
      </c>
      <c r="D6" s="242" t="s">
        <v>216</v>
      </c>
      <c r="E6" s="243" t="s">
        <v>217</v>
      </c>
      <c r="F6" s="243" t="s">
        <v>218</v>
      </c>
      <c r="G6" s="244">
        <v>7</v>
      </c>
    </row>
    <row r="7" ht="18.75" customHeight="1" spans="1:7">
      <c r="A7" s="42" t="s">
        <v>133</v>
      </c>
      <c r="B7" s="42" t="s">
        <v>134</v>
      </c>
      <c r="C7" s="62">
        <f>D7+G7</f>
        <v>12.810275</v>
      </c>
      <c r="D7" s="60">
        <f>E7+F7</f>
        <v>12.810275</v>
      </c>
      <c r="E7" s="60">
        <v>12.795275</v>
      </c>
      <c r="F7" s="60">
        <v>0.015</v>
      </c>
      <c r="G7" s="60"/>
    </row>
    <row r="8" ht="18.75" customHeight="1" spans="1:7">
      <c r="A8" s="42" t="s">
        <v>135</v>
      </c>
      <c r="B8" s="42" t="s">
        <v>136</v>
      </c>
      <c r="C8" s="62">
        <f t="shared" ref="C8:C24" si="0">D8+G8</f>
        <v>12.552472</v>
      </c>
      <c r="D8" s="60">
        <f t="shared" ref="D8:D24" si="1">E8+F8</f>
        <v>12.552472</v>
      </c>
      <c r="E8" s="60">
        <v>12.537472</v>
      </c>
      <c r="F8" s="60">
        <v>0.015</v>
      </c>
      <c r="G8" s="60"/>
    </row>
    <row r="9" ht="18.75" customHeight="1" spans="1:7">
      <c r="A9" s="42" t="s">
        <v>137</v>
      </c>
      <c r="B9" s="42" t="s">
        <v>138</v>
      </c>
      <c r="C9" s="62">
        <f t="shared" si="0"/>
        <v>2.24036</v>
      </c>
      <c r="D9" s="60">
        <f t="shared" si="1"/>
        <v>2.24036</v>
      </c>
      <c r="E9" s="60">
        <v>2.22536</v>
      </c>
      <c r="F9" s="60">
        <v>0.015</v>
      </c>
      <c r="G9" s="60"/>
    </row>
    <row r="10" ht="18.75" customHeight="1" spans="1:7">
      <c r="A10" s="42" t="s">
        <v>139</v>
      </c>
      <c r="B10" s="42" t="s">
        <v>140</v>
      </c>
      <c r="C10" s="62">
        <f t="shared" si="0"/>
        <v>10.312112</v>
      </c>
      <c r="D10" s="60">
        <f t="shared" si="1"/>
        <v>10.312112</v>
      </c>
      <c r="E10" s="60">
        <v>10.312112</v>
      </c>
      <c r="F10" s="60">
        <v>0</v>
      </c>
      <c r="G10" s="60"/>
    </row>
    <row r="11" ht="18.75" customHeight="1" spans="1:7">
      <c r="A11" s="42" t="s">
        <v>141</v>
      </c>
      <c r="B11" s="42" t="s">
        <v>142</v>
      </c>
      <c r="C11" s="62">
        <f t="shared" si="0"/>
        <v>0.257803</v>
      </c>
      <c r="D11" s="60">
        <f t="shared" si="1"/>
        <v>0.257803</v>
      </c>
      <c r="E11" s="60">
        <v>0.257803</v>
      </c>
      <c r="F11" s="60">
        <v>0</v>
      </c>
      <c r="G11" s="60"/>
    </row>
    <row r="12" ht="18.75" customHeight="1" spans="1:7">
      <c r="A12" s="42" t="s">
        <v>143</v>
      </c>
      <c r="B12" s="42" t="s">
        <v>144</v>
      </c>
      <c r="C12" s="62">
        <f t="shared" si="0"/>
        <v>0.257803</v>
      </c>
      <c r="D12" s="60">
        <f t="shared" si="1"/>
        <v>0.257803</v>
      </c>
      <c r="E12" s="60">
        <v>0.257803</v>
      </c>
      <c r="F12" s="60">
        <v>0</v>
      </c>
      <c r="G12" s="60"/>
    </row>
    <row r="13" ht="18.75" customHeight="1" spans="1:7">
      <c r="A13" s="42" t="s">
        <v>145</v>
      </c>
      <c r="B13" s="42" t="s">
        <v>146</v>
      </c>
      <c r="C13" s="62">
        <f t="shared" si="0"/>
        <v>6.864178</v>
      </c>
      <c r="D13" s="60">
        <f t="shared" si="1"/>
        <v>6.864178</v>
      </c>
      <c r="E13" s="60">
        <v>6.864178</v>
      </c>
      <c r="F13" s="60">
        <v>0</v>
      </c>
      <c r="G13" s="60"/>
    </row>
    <row r="14" ht="18.75" customHeight="1" spans="1:7">
      <c r="A14" s="42" t="s">
        <v>147</v>
      </c>
      <c r="B14" s="42" t="s">
        <v>148</v>
      </c>
      <c r="C14" s="62">
        <f t="shared" si="0"/>
        <v>6.864178</v>
      </c>
      <c r="D14" s="60">
        <f t="shared" si="1"/>
        <v>6.864178</v>
      </c>
      <c r="E14" s="60">
        <v>6.864178</v>
      </c>
      <c r="F14" s="60">
        <v>0</v>
      </c>
      <c r="G14" s="60"/>
    </row>
    <row r="15" ht="18.75" customHeight="1" spans="1:7">
      <c r="A15" s="42" t="s">
        <v>149</v>
      </c>
      <c r="B15" s="42" t="s">
        <v>150</v>
      </c>
      <c r="C15" s="62">
        <f t="shared" si="0"/>
        <v>6.5268</v>
      </c>
      <c r="D15" s="60">
        <f t="shared" si="1"/>
        <v>6.5268</v>
      </c>
      <c r="E15" s="60">
        <v>6.5268</v>
      </c>
      <c r="F15" s="60">
        <v>0</v>
      </c>
      <c r="G15" s="60"/>
    </row>
    <row r="16" ht="18.75" customHeight="1" spans="1:7">
      <c r="A16" s="42" t="s">
        <v>151</v>
      </c>
      <c r="B16" s="42" t="s">
        <v>152</v>
      </c>
      <c r="C16" s="62">
        <f t="shared" si="0"/>
        <v>0.337378</v>
      </c>
      <c r="D16" s="60">
        <f t="shared" si="1"/>
        <v>0.337378</v>
      </c>
      <c r="E16" s="60">
        <v>0.337378</v>
      </c>
      <c r="F16" s="60">
        <v>0</v>
      </c>
      <c r="G16" s="60"/>
    </row>
    <row r="17" ht="18.75" customHeight="1" spans="1:7">
      <c r="A17" s="42" t="s">
        <v>153</v>
      </c>
      <c r="B17" s="42" t="s">
        <v>154</v>
      </c>
      <c r="C17" s="62">
        <f t="shared" si="0"/>
        <v>496.53546</v>
      </c>
      <c r="D17" s="60">
        <f t="shared" si="1"/>
        <v>116.53546</v>
      </c>
      <c r="E17" s="60">
        <v>112.34554</v>
      </c>
      <c r="F17" s="60">
        <v>4.18992</v>
      </c>
      <c r="G17" s="60">
        <v>380</v>
      </c>
    </row>
    <row r="18" ht="18.75" customHeight="1" spans="1:7">
      <c r="A18" s="42" t="s">
        <v>155</v>
      </c>
      <c r="B18" s="42" t="s">
        <v>156</v>
      </c>
      <c r="C18" s="62">
        <f t="shared" si="0"/>
        <v>496.53546</v>
      </c>
      <c r="D18" s="60">
        <f t="shared" si="1"/>
        <v>116.53546</v>
      </c>
      <c r="E18" s="60">
        <v>112.34554</v>
      </c>
      <c r="F18" s="60">
        <v>4.18992</v>
      </c>
      <c r="G18" s="60">
        <v>380</v>
      </c>
    </row>
    <row r="19" ht="18.75" customHeight="1" spans="1:7">
      <c r="A19" s="42" t="s">
        <v>157</v>
      </c>
      <c r="B19" s="42" t="s">
        <v>158</v>
      </c>
      <c r="C19" s="62">
        <f t="shared" si="0"/>
        <v>116.53546</v>
      </c>
      <c r="D19" s="60">
        <f t="shared" si="1"/>
        <v>116.53546</v>
      </c>
      <c r="E19" s="60">
        <v>112.34554</v>
      </c>
      <c r="F19" s="60">
        <v>4.18992</v>
      </c>
      <c r="G19" s="60"/>
    </row>
    <row r="20" ht="18.75" customHeight="1" spans="1:7">
      <c r="A20" s="42" t="s">
        <v>159</v>
      </c>
      <c r="B20" s="42" t="s">
        <v>160</v>
      </c>
      <c r="C20" s="62">
        <f t="shared" si="0"/>
        <v>380</v>
      </c>
      <c r="D20" s="60">
        <f t="shared" si="1"/>
        <v>0</v>
      </c>
      <c r="E20" s="60">
        <v>0</v>
      </c>
      <c r="F20" s="60">
        <v>0</v>
      </c>
      <c r="G20" s="60">
        <v>380</v>
      </c>
    </row>
    <row r="21" ht="18.75" customHeight="1" spans="1:7">
      <c r="A21" s="42" t="s">
        <v>161</v>
      </c>
      <c r="B21" s="42" t="s">
        <v>162</v>
      </c>
      <c r="C21" s="62">
        <f t="shared" si="0"/>
        <v>7.4592</v>
      </c>
      <c r="D21" s="60">
        <f t="shared" si="1"/>
        <v>7.4592</v>
      </c>
      <c r="E21" s="60">
        <v>7.4592</v>
      </c>
      <c r="F21" s="60">
        <v>0</v>
      </c>
      <c r="G21" s="60"/>
    </row>
    <row r="22" ht="18.75" customHeight="1" spans="1:7">
      <c r="A22" s="42" t="s">
        <v>163</v>
      </c>
      <c r="B22" s="42" t="s">
        <v>164</v>
      </c>
      <c r="C22" s="62">
        <f t="shared" si="0"/>
        <v>7.4592</v>
      </c>
      <c r="D22" s="60">
        <f t="shared" si="1"/>
        <v>7.4592</v>
      </c>
      <c r="E22" s="60">
        <v>7.4592</v>
      </c>
      <c r="F22" s="60">
        <v>0</v>
      </c>
      <c r="G22" s="60"/>
    </row>
    <row r="23" ht="18.75" customHeight="1" spans="1:7">
      <c r="A23" s="42" t="s">
        <v>165</v>
      </c>
      <c r="B23" s="42" t="s">
        <v>166</v>
      </c>
      <c r="C23" s="62">
        <f t="shared" si="0"/>
        <v>7.4592</v>
      </c>
      <c r="D23" s="60">
        <f t="shared" si="1"/>
        <v>7.4592</v>
      </c>
      <c r="E23" s="60">
        <v>7.4592</v>
      </c>
      <c r="F23" s="60">
        <v>0</v>
      </c>
      <c r="G23" s="60"/>
    </row>
    <row r="24" ht="18.75" customHeight="1" spans="1:7">
      <c r="A24" s="245" t="s">
        <v>167</v>
      </c>
      <c r="B24" s="246"/>
      <c r="C24" s="62">
        <f t="shared" si="0"/>
        <v>523.674193</v>
      </c>
      <c r="D24" s="60">
        <f t="shared" si="1"/>
        <v>143.674193</v>
      </c>
      <c r="E24" s="62">
        <v>139.464193</v>
      </c>
      <c r="F24" s="62">
        <v>4.21</v>
      </c>
      <c r="G24" s="60">
        <v>380</v>
      </c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  <pageSetUpPr fitToPage="1"/>
  </sheetPr>
  <dimension ref="A1:Z114"/>
  <sheetViews>
    <sheetView topLeftCell="G1" workbookViewId="0">
      <selection activeCell="Q35" sqref="Q35:Q56"/>
    </sheetView>
  </sheetViews>
  <sheetFormatPr defaultColWidth="9.1047619047619" defaultRowHeight="14.25" customHeight="1"/>
  <cols>
    <col min="1" max="1" width="5.82857142857143" style="206"/>
    <col min="2" max="2" width="7.1047619047619" style="207" customWidth="1"/>
    <col min="3" max="3" width="29.7142857142857" style="206" customWidth="1"/>
    <col min="4" max="4" width="9" style="206" customWidth="1"/>
    <col min="5" max="5" width="7.55238095238095" style="208"/>
    <col min="6" max="7" width="10.2761904761905" style="208"/>
    <col min="8" max="8" width="6" style="208"/>
    <col min="9" max="10" width="10.2761904761905" style="208"/>
    <col min="11" max="11" width="6" style="208"/>
    <col min="12" max="13" width="10.2761904761905" style="208"/>
    <col min="14" max="14" width="5.82857142857143" style="206"/>
    <col min="15" max="15" width="6.27619047619048" style="207"/>
    <col min="16" max="16" width="32.4380952380952" style="206" customWidth="1"/>
    <col min="17" max="17" width="8" style="206" customWidth="1"/>
    <col min="18" max="18" width="8.82857142857143" style="208" customWidth="1"/>
    <col min="19" max="20" width="10.2761904761905" style="208"/>
    <col min="21" max="21" width="6" style="208"/>
    <col min="22" max="22" width="10.2761904761905" style="208"/>
    <col min="23" max="23" width="11.4380952380952" style="208"/>
    <col min="24" max="24" width="6" style="208"/>
    <col min="25" max="26" width="10.2761904761905" style="208"/>
    <col min="27" max="16384" width="9.1047619047619" style="208"/>
  </cols>
  <sheetData>
    <row r="1" spans="23:23">
      <c r="W1" s="230"/>
    </row>
    <row r="2" ht="39" customHeight="1" spans="1:26">
      <c r="A2" s="48" t="s">
        <v>219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ht="19.5" customHeight="1" spans="1:26">
      <c r="A3" s="209" t="s">
        <v>72</v>
      </c>
      <c r="B3" s="210"/>
      <c r="C3" s="210"/>
      <c r="D3" s="210"/>
      <c r="E3" s="211"/>
      <c r="F3" s="211"/>
      <c r="G3" s="211"/>
      <c r="H3" s="211"/>
      <c r="I3" s="211"/>
      <c r="J3" s="211"/>
      <c r="K3" s="211"/>
      <c r="L3" s="211"/>
      <c r="M3" s="211"/>
      <c r="N3" s="210"/>
      <c r="O3" s="229"/>
      <c r="P3" s="210"/>
      <c r="W3" s="231"/>
      <c r="X3" s="211"/>
      <c r="Y3" s="231" t="s">
        <v>73</v>
      </c>
      <c r="Z3" s="211"/>
    </row>
    <row r="4" ht="19.5" customHeight="1" spans="1:26">
      <c r="A4" s="212" t="s">
        <v>75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6"/>
      <c r="N4" s="212" t="s">
        <v>75</v>
      </c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6"/>
    </row>
    <row r="5" ht="21.75" customHeight="1" spans="1:26">
      <c r="A5" s="214" t="s">
        <v>220</v>
      </c>
      <c r="B5" s="214"/>
      <c r="C5" s="214"/>
      <c r="D5" s="215"/>
      <c r="E5" s="212" t="s">
        <v>17</v>
      </c>
      <c r="F5" s="213"/>
      <c r="G5" s="216"/>
      <c r="H5" s="212" t="s">
        <v>24</v>
      </c>
      <c r="I5" s="213"/>
      <c r="J5" s="216"/>
      <c r="K5" s="212" t="s">
        <v>27</v>
      </c>
      <c r="L5" s="213"/>
      <c r="M5" s="216"/>
      <c r="N5" s="214" t="s">
        <v>221</v>
      </c>
      <c r="O5" s="214"/>
      <c r="P5" s="214"/>
      <c r="Q5" s="215"/>
      <c r="R5" s="212" t="s">
        <v>17</v>
      </c>
      <c r="S5" s="213"/>
      <c r="T5" s="216"/>
      <c r="U5" s="212" t="s">
        <v>24</v>
      </c>
      <c r="V5" s="213"/>
      <c r="W5" s="216"/>
      <c r="X5" s="212" t="s">
        <v>27</v>
      </c>
      <c r="Y5" s="213"/>
      <c r="Z5" s="216"/>
    </row>
    <row r="6" ht="17.25" customHeight="1" spans="1:26">
      <c r="A6" s="217" t="s">
        <v>222</v>
      </c>
      <c r="B6" s="217" t="s">
        <v>223</v>
      </c>
      <c r="C6" s="217" t="s">
        <v>212</v>
      </c>
      <c r="D6" s="217" t="s">
        <v>120</v>
      </c>
      <c r="E6" s="218" t="s">
        <v>121</v>
      </c>
      <c r="F6" s="218" t="s">
        <v>38</v>
      </c>
      <c r="G6" s="218" t="s">
        <v>39</v>
      </c>
      <c r="H6" s="218" t="s">
        <v>121</v>
      </c>
      <c r="I6" s="218" t="s">
        <v>38</v>
      </c>
      <c r="J6" s="218" t="s">
        <v>39</v>
      </c>
      <c r="K6" s="218" t="s">
        <v>121</v>
      </c>
      <c r="L6" s="218" t="s">
        <v>38</v>
      </c>
      <c r="M6" s="218" t="s">
        <v>39</v>
      </c>
      <c r="N6" s="217" t="s">
        <v>222</v>
      </c>
      <c r="O6" s="217" t="s">
        <v>223</v>
      </c>
      <c r="P6" s="217" t="s">
        <v>212</v>
      </c>
      <c r="Q6" s="217" t="s">
        <v>120</v>
      </c>
      <c r="R6" s="218" t="s">
        <v>121</v>
      </c>
      <c r="S6" s="218" t="s">
        <v>38</v>
      </c>
      <c r="T6" s="218" t="s">
        <v>39</v>
      </c>
      <c r="U6" s="218" t="s">
        <v>121</v>
      </c>
      <c r="V6" s="218" t="s">
        <v>38</v>
      </c>
      <c r="W6" s="218" t="s">
        <v>39</v>
      </c>
      <c r="X6" s="218" t="s">
        <v>121</v>
      </c>
      <c r="Y6" s="218" t="s">
        <v>38</v>
      </c>
      <c r="Z6" s="218" t="s">
        <v>39</v>
      </c>
    </row>
    <row r="7" spans="1:26">
      <c r="A7" s="217" t="s">
        <v>213</v>
      </c>
      <c r="B7" s="217" t="s">
        <v>214</v>
      </c>
      <c r="C7" s="217" t="s">
        <v>215</v>
      </c>
      <c r="D7" s="217"/>
      <c r="E7" s="217" t="s">
        <v>216</v>
      </c>
      <c r="F7" s="217" t="s">
        <v>217</v>
      </c>
      <c r="G7" s="217" t="s">
        <v>218</v>
      </c>
      <c r="H7" s="217" t="s">
        <v>224</v>
      </c>
      <c r="I7" s="217" t="s">
        <v>225</v>
      </c>
      <c r="J7" s="217" t="s">
        <v>226</v>
      </c>
      <c r="K7" s="217" t="s">
        <v>227</v>
      </c>
      <c r="L7" s="217" t="s">
        <v>228</v>
      </c>
      <c r="M7" s="217" t="s">
        <v>229</v>
      </c>
      <c r="N7" s="217" t="s">
        <v>230</v>
      </c>
      <c r="O7" s="217" t="s">
        <v>231</v>
      </c>
      <c r="P7" s="217" t="s">
        <v>232</v>
      </c>
      <c r="Q7" s="217" t="s">
        <v>233</v>
      </c>
      <c r="R7" s="217" t="s">
        <v>234</v>
      </c>
      <c r="S7" s="217" t="s">
        <v>235</v>
      </c>
      <c r="T7" s="217" t="s">
        <v>236</v>
      </c>
      <c r="U7" s="217" t="s">
        <v>237</v>
      </c>
      <c r="V7" s="217" t="s">
        <v>238</v>
      </c>
      <c r="W7" s="217" t="s">
        <v>239</v>
      </c>
      <c r="X7" s="217" t="s">
        <v>240</v>
      </c>
      <c r="Y7" s="217" t="s">
        <v>241</v>
      </c>
      <c r="Z7" s="217" t="s">
        <v>242</v>
      </c>
    </row>
    <row r="8" spans="1:26">
      <c r="A8" s="219" t="s">
        <v>243</v>
      </c>
      <c r="B8" s="220" t="s">
        <v>244</v>
      </c>
      <c r="C8" s="221" t="s">
        <v>245</v>
      </c>
      <c r="D8" s="222">
        <v>139.47</v>
      </c>
      <c r="E8" s="222">
        <v>139.47</v>
      </c>
      <c r="F8" s="222">
        <v>139.47</v>
      </c>
      <c r="G8" s="223"/>
      <c r="H8" s="224"/>
      <c r="I8" s="224"/>
      <c r="J8" s="224"/>
      <c r="K8" s="224"/>
      <c r="L8" s="224"/>
      <c r="M8" s="224"/>
      <c r="N8" s="219" t="s">
        <v>246</v>
      </c>
      <c r="O8" s="219" t="s">
        <v>244</v>
      </c>
      <c r="P8" s="221" t="s">
        <v>247</v>
      </c>
      <c r="Q8" s="223">
        <f>SUM(Q9:Q21)</f>
        <v>137.46</v>
      </c>
      <c r="R8" s="223">
        <f>SUM(R9:R21)</f>
        <v>137.46</v>
      </c>
      <c r="S8" s="223">
        <f>SUM(S9:S21)</f>
        <v>137.46</v>
      </c>
      <c r="T8" s="223"/>
      <c r="U8" s="224"/>
      <c r="V8" s="224"/>
      <c r="W8" s="224"/>
      <c r="X8" s="224"/>
      <c r="Y8" s="224"/>
      <c r="Z8" s="224"/>
    </row>
    <row r="9" spans="1:26">
      <c r="A9" s="220"/>
      <c r="B9" s="220" t="s">
        <v>248</v>
      </c>
      <c r="C9" s="225" t="s">
        <v>249</v>
      </c>
      <c r="D9" s="222">
        <v>116.54</v>
      </c>
      <c r="E9" s="222">
        <v>116.54</v>
      </c>
      <c r="F9" s="222">
        <v>116.54</v>
      </c>
      <c r="G9" s="223"/>
      <c r="H9" s="224"/>
      <c r="I9" s="224"/>
      <c r="J9" s="224"/>
      <c r="K9" s="224"/>
      <c r="L9" s="224"/>
      <c r="M9" s="224"/>
      <c r="N9" s="220"/>
      <c r="O9" s="220" t="s">
        <v>248</v>
      </c>
      <c r="P9" s="225" t="s">
        <v>250</v>
      </c>
      <c r="Q9" s="223">
        <v>30.24</v>
      </c>
      <c r="R9" s="223">
        <v>30.24</v>
      </c>
      <c r="S9" s="223">
        <v>30.24</v>
      </c>
      <c r="T9" s="223"/>
      <c r="U9" s="224"/>
      <c r="V9" s="224"/>
      <c r="W9" s="224"/>
      <c r="X9" s="224"/>
      <c r="Y9" s="224"/>
      <c r="Z9" s="224"/>
    </row>
    <row r="10" spans="1:26">
      <c r="A10" s="220"/>
      <c r="B10" s="220" t="s">
        <v>251</v>
      </c>
      <c r="C10" s="225" t="s">
        <v>252</v>
      </c>
      <c r="D10" s="222">
        <v>15.47</v>
      </c>
      <c r="E10" s="222">
        <v>15.47</v>
      </c>
      <c r="F10" s="222">
        <v>15.47</v>
      </c>
      <c r="G10" s="223"/>
      <c r="H10" s="224"/>
      <c r="I10" s="224"/>
      <c r="J10" s="224"/>
      <c r="K10" s="224"/>
      <c r="L10" s="224"/>
      <c r="M10" s="224"/>
      <c r="N10" s="220"/>
      <c r="O10" s="220" t="s">
        <v>251</v>
      </c>
      <c r="P10" s="225" t="s">
        <v>253</v>
      </c>
      <c r="Q10" s="223">
        <v>49.04</v>
      </c>
      <c r="R10" s="223">
        <v>49.04</v>
      </c>
      <c r="S10" s="223">
        <v>49.04</v>
      </c>
      <c r="T10" s="223"/>
      <c r="U10" s="224"/>
      <c r="V10" s="224"/>
      <c r="W10" s="224"/>
      <c r="X10" s="224"/>
      <c r="Y10" s="224"/>
      <c r="Z10" s="224"/>
    </row>
    <row r="11" spans="1:26">
      <c r="A11" s="220"/>
      <c r="B11" s="220" t="s">
        <v>254</v>
      </c>
      <c r="C11" s="225" t="s">
        <v>255</v>
      </c>
      <c r="D11" s="222">
        <v>7.46</v>
      </c>
      <c r="E11" s="222">
        <v>7.46</v>
      </c>
      <c r="F11" s="222">
        <v>7.46</v>
      </c>
      <c r="G11" s="223"/>
      <c r="H11" s="224"/>
      <c r="I11" s="224"/>
      <c r="J11" s="224"/>
      <c r="K11" s="224"/>
      <c r="L11" s="224"/>
      <c r="M11" s="224"/>
      <c r="N11" s="220"/>
      <c r="O11" s="220" t="s">
        <v>254</v>
      </c>
      <c r="P11" s="225" t="s">
        <v>256</v>
      </c>
      <c r="Q11" s="223">
        <v>2.3</v>
      </c>
      <c r="R11" s="223">
        <v>2.3</v>
      </c>
      <c r="S11" s="223">
        <v>2.3</v>
      </c>
      <c r="T11" s="223"/>
      <c r="U11" s="224"/>
      <c r="V11" s="224"/>
      <c r="W11" s="224"/>
      <c r="X11" s="224"/>
      <c r="Y11" s="224"/>
      <c r="Z11" s="224"/>
    </row>
    <row r="12" spans="1:26">
      <c r="A12" s="220"/>
      <c r="B12" s="220" t="s">
        <v>257</v>
      </c>
      <c r="C12" s="225" t="s">
        <v>258</v>
      </c>
      <c r="D12" s="226"/>
      <c r="E12" s="226"/>
      <c r="F12" s="226"/>
      <c r="G12" s="223"/>
      <c r="H12" s="224"/>
      <c r="I12" s="224"/>
      <c r="J12" s="224"/>
      <c r="K12" s="224"/>
      <c r="L12" s="224"/>
      <c r="M12" s="224"/>
      <c r="N12" s="220"/>
      <c r="O12" s="220" t="s">
        <v>259</v>
      </c>
      <c r="P12" s="225" t="s">
        <v>260</v>
      </c>
      <c r="Q12" s="223"/>
      <c r="R12" s="223"/>
      <c r="S12" s="223"/>
      <c r="T12" s="223"/>
      <c r="U12" s="224"/>
      <c r="V12" s="224"/>
      <c r="W12" s="224"/>
      <c r="X12" s="224"/>
      <c r="Y12" s="224"/>
      <c r="Z12" s="224"/>
    </row>
    <row r="13" spans="1:26">
      <c r="A13" s="219" t="s">
        <v>261</v>
      </c>
      <c r="B13" s="219" t="s">
        <v>244</v>
      </c>
      <c r="C13" s="221" t="s">
        <v>262</v>
      </c>
      <c r="D13" s="222">
        <v>4.2</v>
      </c>
      <c r="E13" s="222">
        <v>4.2</v>
      </c>
      <c r="F13" s="222">
        <v>4.2</v>
      </c>
      <c r="G13" s="223"/>
      <c r="H13" s="224"/>
      <c r="I13" s="224"/>
      <c r="J13" s="224"/>
      <c r="K13" s="224"/>
      <c r="L13" s="224"/>
      <c r="M13" s="224"/>
      <c r="N13" s="220"/>
      <c r="O13" s="220" t="s">
        <v>263</v>
      </c>
      <c r="P13" s="225" t="s">
        <v>264</v>
      </c>
      <c r="Q13" s="223">
        <v>30.8</v>
      </c>
      <c r="R13" s="223">
        <v>30.8</v>
      </c>
      <c r="S13" s="223">
        <v>30.8</v>
      </c>
      <c r="T13" s="223"/>
      <c r="U13" s="224"/>
      <c r="V13" s="224"/>
      <c r="W13" s="224"/>
      <c r="X13" s="224"/>
      <c r="Y13" s="224"/>
      <c r="Z13" s="224"/>
    </row>
    <row r="14" spans="1:26">
      <c r="A14" s="220"/>
      <c r="B14" s="220" t="s">
        <v>248</v>
      </c>
      <c r="C14" s="225" t="s">
        <v>265</v>
      </c>
      <c r="D14" s="222">
        <v>4.2</v>
      </c>
      <c r="E14" s="222">
        <v>4.2</v>
      </c>
      <c r="F14" s="222">
        <v>4.2</v>
      </c>
      <c r="G14" s="223"/>
      <c r="H14" s="224"/>
      <c r="I14" s="224"/>
      <c r="J14" s="224"/>
      <c r="K14" s="224"/>
      <c r="L14" s="224"/>
      <c r="M14" s="224"/>
      <c r="N14" s="220"/>
      <c r="O14" s="220" t="s">
        <v>266</v>
      </c>
      <c r="P14" s="225" t="s">
        <v>267</v>
      </c>
      <c r="Q14" s="223">
        <v>10.31</v>
      </c>
      <c r="R14" s="223">
        <v>10.31</v>
      </c>
      <c r="S14" s="223">
        <v>10.31</v>
      </c>
      <c r="T14" s="223"/>
      <c r="U14" s="224"/>
      <c r="V14" s="224"/>
      <c r="W14" s="224"/>
      <c r="X14" s="224"/>
      <c r="Y14" s="224"/>
      <c r="Z14" s="224"/>
    </row>
    <row r="15" spans="1:26">
      <c r="A15" s="220"/>
      <c r="B15" s="220" t="s">
        <v>251</v>
      </c>
      <c r="C15" s="225" t="s">
        <v>268</v>
      </c>
      <c r="D15" s="226"/>
      <c r="E15" s="226"/>
      <c r="F15" s="223"/>
      <c r="G15" s="223"/>
      <c r="H15" s="224"/>
      <c r="I15" s="224"/>
      <c r="J15" s="224"/>
      <c r="K15" s="224"/>
      <c r="L15" s="224"/>
      <c r="M15" s="224"/>
      <c r="N15" s="220"/>
      <c r="O15" s="220" t="s">
        <v>269</v>
      </c>
      <c r="P15" s="225" t="s">
        <v>270</v>
      </c>
      <c r="Q15" s="223"/>
      <c r="R15" s="223"/>
      <c r="S15" s="223"/>
      <c r="T15" s="223"/>
      <c r="U15" s="224"/>
      <c r="V15" s="224"/>
      <c r="W15" s="224"/>
      <c r="X15" s="224"/>
      <c r="Y15" s="224"/>
      <c r="Z15" s="224"/>
    </row>
    <row r="16" spans="1:26">
      <c r="A16" s="220"/>
      <c r="B16" s="220" t="s">
        <v>254</v>
      </c>
      <c r="C16" s="225" t="s">
        <v>271</v>
      </c>
      <c r="D16" s="226"/>
      <c r="E16" s="226"/>
      <c r="F16" s="227"/>
      <c r="G16" s="224"/>
      <c r="H16" s="224"/>
      <c r="I16" s="224"/>
      <c r="J16" s="224"/>
      <c r="K16" s="224"/>
      <c r="L16" s="224"/>
      <c r="M16" s="224"/>
      <c r="N16" s="220"/>
      <c r="O16" s="220" t="s">
        <v>272</v>
      </c>
      <c r="P16" s="225" t="s">
        <v>273</v>
      </c>
      <c r="Q16" s="223">
        <v>6.53</v>
      </c>
      <c r="R16" s="223">
        <v>6.53</v>
      </c>
      <c r="S16" s="223">
        <v>6.53</v>
      </c>
      <c r="T16" s="223"/>
      <c r="U16" s="224"/>
      <c r="V16" s="224"/>
      <c r="W16" s="224"/>
      <c r="X16" s="224"/>
      <c r="Y16" s="224"/>
      <c r="Z16" s="224"/>
    </row>
    <row r="17" spans="1:26">
      <c r="A17" s="220"/>
      <c r="B17" s="220" t="s">
        <v>274</v>
      </c>
      <c r="C17" s="225" t="s">
        <v>275</v>
      </c>
      <c r="D17" s="228"/>
      <c r="E17" s="227"/>
      <c r="F17" s="227"/>
      <c r="G17" s="224"/>
      <c r="H17" s="224"/>
      <c r="I17" s="224"/>
      <c r="J17" s="224"/>
      <c r="K17" s="224"/>
      <c r="L17" s="224"/>
      <c r="M17" s="224"/>
      <c r="N17" s="220"/>
      <c r="O17" s="220" t="s">
        <v>276</v>
      </c>
      <c r="P17" s="225" t="s">
        <v>277</v>
      </c>
      <c r="Q17" s="223">
        <v>0.52</v>
      </c>
      <c r="R17" s="223">
        <v>0.52</v>
      </c>
      <c r="S17" s="223">
        <v>0.52</v>
      </c>
      <c r="T17" s="223"/>
      <c r="U17" s="224"/>
      <c r="V17" s="224"/>
      <c r="W17" s="224"/>
      <c r="X17" s="224"/>
      <c r="Y17" s="224"/>
      <c r="Z17" s="224"/>
    </row>
    <row r="18" spans="1:26">
      <c r="A18" s="220"/>
      <c r="B18" s="220" t="s">
        <v>278</v>
      </c>
      <c r="C18" s="225" t="s">
        <v>279</v>
      </c>
      <c r="D18" s="225"/>
      <c r="E18" s="224"/>
      <c r="F18" s="224"/>
      <c r="G18" s="224"/>
      <c r="H18" s="224"/>
      <c r="I18" s="224"/>
      <c r="J18" s="224"/>
      <c r="K18" s="224"/>
      <c r="L18" s="224"/>
      <c r="M18" s="224"/>
      <c r="N18" s="220"/>
      <c r="O18" s="220" t="s">
        <v>280</v>
      </c>
      <c r="P18" s="225" t="s">
        <v>281</v>
      </c>
      <c r="Q18" s="223">
        <v>0.26</v>
      </c>
      <c r="R18" s="223">
        <v>0.26</v>
      </c>
      <c r="S18" s="223">
        <v>0.26</v>
      </c>
      <c r="T18" s="223"/>
      <c r="U18" s="224"/>
      <c r="V18" s="224"/>
      <c r="W18" s="224"/>
      <c r="X18" s="224"/>
      <c r="Y18" s="224"/>
      <c r="Z18" s="224"/>
    </row>
    <row r="19" spans="1:26">
      <c r="A19" s="220"/>
      <c r="B19" s="220" t="s">
        <v>259</v>
      </c>
      <c r="C19" s="225" t="s">
        <v>63</v>
      </c>
      <c r="D19" s="225"/>
      <c r="E19" s="224"/>
      <c r="F19" s="224"/>
      <c r="G19" s="224"/>
      <c r="H19" s="224"/>
      <c r="I19" s="224"/>
      <c r="J19" s="224"/>
      <c r="K19" s="224"/>
      <c r="L19" s="224"/>
      <c r="M19" s="224"/>
      <c r="N19" s="220"/>
      <c r="O19" s="220" t="s">
        <v>282</v>
      </c>
      <c r="P19" s="225" t="s">
        <v>255</v>
      </c>
      <c r="Q19" s="223">
        <v>7.46</v>
      </c>
      <c r="R19" s="223">
        <v>7.46</v>
      </c>
      <c r="S19" s="223">
        <v>7.46</v>
      </c>
      <c r="T19" s="223"/>
      <c r="U19" s="224"/>
      <c r="V19" s="224"/>
      <c r="W19" s="224"/>
      <c r="X19" s="224"/>
      <c r="Y19" s="224"/>
      <c r="Z19" s="224"/>
    </row>
    <row r="20" spans="1:26">
      <c r="A20" s="220"/>
      <c r="B20" s="220" t="s">
        <v>263</v>
      </c>
      <c r="C20" s="225" t="s">
        <v>283</v>
      </c>
      <c r="D20" s="225"/>
      <c r="E20" s="224"/>
      <c r="F20" s="224"/>
      <c r="G20" s="224"/>
      <c r="H20" s="224"/>
      <c r="I20" s="224"/>
      <c r="J20" s="224"/>
      <c r="K20" s="224"/>
      <c r="L20" s="224"/>
      <c r="M20" s="224"/>
      <c r="N20" s="220"/>
      <c r="O20" s="220" t="s">
        <v>284</v>
      </c>
      <c r="P20" s="225" t="s">
        <v>285</v>
      </c>
      <c r="Q20" s="223"/>
      <c r="R20" s="223"/>
      <c r="S20" s="223"/>
      <c r="T20" s="223"/>
      <c r="U20" s="224"/>
      <c r="V20" s="224"/>
      <c r="W20" s="224"/>
      <c r="X20" s="224"/>
      <c r="Y20" s="224"/>
      <c r="Z20" s="224"/>
    </row>
    <row r="21" spans="1:26">
      <c r="A21" s="220"/>
      <c r="B21" s="220" t="s">
        <v>266</v>
      </c>
      <c r="C21" s="225" t="s">
        <v>286</v>
      </c>
      <c r="D21" s="225"/>
      <c r="E21" s="224"/>
      <c r="F21" s="224"/>
      <c r="G21" s="224"/>
      <c r="H21" s="224"/>
      <c r="I21" s="224"/>
      <c r="J21" s="224"/>
      <c r="K21" s="224"/>
      <c r="L21" s="224"/>
      <c r="M21" s="224"/>
      <c r="N21" s="220"/>
      <c r="O21" s="220" t="s">
        <v>257</v>
      </c>
      <c r="P21" s="225" t="s">
        <v>258</v>
      </c>
      <c r="Q21" s="223"/>
      <c r="R21" s="223"/>
      <c r="S21" s="223"/>
      <c r="T21" s="223"/>
      <c r="U21" s="224"/>
      <c r="V21" s="224"/>
      <c r="W21" s="224"/>
      <c r="X21" s="224"/>
      <c r="Y21" s="224"/>
      <c r="Z21" s="224"/>
    </row>
    <row r="22" spans="1:26">
      <c r="A22" s="220"/>
      <c r="B22" s="220" t="s">
        <v>269</v>
      </c>
      <c r="C22" s="225" t="s">
        <v>287</v>
      </c>
      <c r="D22" s="225"/>
      <c r="E22" s="224"/>
      <c r="F22" s="224"/>
      <c r="G22" s="224"/>
      <c r="H22" s="224"/>
      <c r="I22" s="224"/>
      <c r="J22" s="224"/>
      <c r="K22" s="224"/>
      <c r="L22" s="224"/>
      <c r="M22" s="224"/>
      <c r="N22" s="219" t="s">
        <v>288</v>
      </c>
      <c r="O22" s="219" t="s">
        <v>244</v>
      </c>
      <c r="P22" s="221" t="s">
        <v>289</v>
      </c>
      <c r="Q22" s="223">
        <v>4.2</v>
      </c>
      <c r="R22" s="223">
        <v>4.2</v>
      </c>
      <c r="S22" s="223">
        <v>4.2</v>
      </c>
      <c r="T22" s="223"/>
      <c r="U22" s="224"/>
      <c r="V22" s="224"/>
      <c r="W22" s="224"/>
      <c r="X22" s="224"/>
      <c r="Y22" s="224"/>
      <c r="Z22" s="224"/>
    </row>
    <row r="23" spans="1:26">
      <c r="A23" s="220"/>
      <c r="B23" s="220" t="s">
        <v>257</v>
      </c>
      <c r="C23" s="225" t="s">
        <v>290</v>
      </c>
      <c r="D23" s="225"/>
      <c r="E23" s="224"/>
      <c r="F23" s="224"/>
      <c r="G23" s="224"/>
      <c r="H23" s="224"/>
      <c r="I23" s="224"/>
      <c r="J23" s="224"/>
      <c r="K23" s="224"/>
      <c r="L23" s="224"/>
      <c r="M23" s="224"/>
      <c r="N23" s="220"/>
      <c r="O23" s="220" t="s">
        <v>248</v>
      </c>
      <c r="P23" s="225" t="s">
        <v>291</v>
      </c>
      <c r="Q23" s="223">
        <v>1.9</v>
      </c>
      <c r="R23" s="223">
        <v>1.9</v>
      </c>
      <c r="S23" s="223">
        <v>1.9</v>
      </c>
      <c r="T23" s="223"/>
      <c r="U23" s="224"/>
      <c r="V23" s="224"/>
      <c r="W23" s="224"/>
      <c r="X23" s="224"/>
      <c r="Y23" s="224"/>
      <c r="Z23" s="224"/>
    </row>
    <row r="24" spans="1:26">
      <c r="A24" s="219" t="s">
        <v>292</v>
      </c>
      <c r="B24" s="219" t="s">
        <v>244</v>
      </c>
      <c r="C24" s="221" t="s">
        <v>293</v>
      </c>
      <c r="D24" s="221"/>
      <c r="E24" s="224"/>
      <c r="F24" s="224"/>
      <c r="G24" s="224"/>
      <c r="H24" s="224"/>
      <c r="I24" s="224"/>
      <c r="J24" s="224"/>
      <c r="K24" s="224"/>
      <c r="L24" s="224"/>
      <c r="M24" s="224"/>
      <c r="N24" s="220"/>
      <c r="O24" s="220" t="s">
        <v>251</v>
      </c>
      <c r="P24" s="225" t="s">
        <v>294</v>
      </c>
      <c r="Q24" s="223"/>
      <c r="R24" s="223"/>
      <c r="S24" s="223"/>
      <c r="T24" s="223"/>
      <c r="U24" s="224"/>
      <c r="V24" s="224"/>
      <c r="W24" s="224"/>
      <c r="X24" s="224"/>
      <c r="Y24" s="224"/>
      <c r="Z24" s="224"/>
    </row>
    <row r="25" spans="1:26">
      <c r="A25" s="220"/>
      <c r="B25" s="220" t="s">
        <v>248</v>
      </c>
      <c r="C25" s="225" t="s">
        <v>295</v>
      </c>
      <c r="D25" s="225"/>
      <c r="E25" s="224"/>
      <c r="F25" s="224"/>
      <c r="G25" s="224"/>
      <c r="H25" s="224"/>
      <c r="I25" s="224"/>
      <c r="J25" s="224"/>
      <c r="K25" s="224"/>
      <c r="L25" s="224"/>
      <c r="M25" s="224"/>
      <c r="N25" s="220"/>
      <c r="O25" s="220" t="s">
        <v>254</v>
      </c>
      <c r="P25" s="225" t="s">
        <v>296</v>
      </c>
      <c r="Q25" s="225"/>
      <c r="R25" s="224"/>
      <c r="S25" s="224"/>
      <c r="T25" s="224"/>
      <c r="U25" s="224"/>
      <c r="V25" s="224"/>
      <c r="W25" s="224"/>
      <c r="X25" s="224"/>
      <c r="Y25" s="224"/>
      <c r="Z25" s="224"/>
    </row>
    <row r="26" spans="1:26">
      <c r="A26" s="220"/>
      <c r="B26" s="220" t="s">
        <v>251</v>
      </c>
      <c r="C26" s="225" t="s">
        <v>297</v>
      </c>
      <c r="D26" s="225"/>
      <c r="E26" s="224"/>
      <c r="F26" s="224"/>
      <c r="G26" s="224"/>
      <c r="H26" s="224"/>
      <c r="I26" s="224"/>
      <c r="J26" s="224"/>
      <c r="K26" s="224"/>
      <c r="L26" s="224"/>
      <c r="M26" s="224"/>
      <c r="N26" s="220"/>
      <c r="O26" s="220" t="s">
        <v>274</v>
      </c>
      <c r="P26" s="225" t="s">
        <v>298</v>
      </c>
      <c r="Q26" s="225"/>
      <c r="R26" s="224"/>
      <c r="S26" s="224"/>
      <c r="T26" s="224"/>
      <c r="U26" s="224"/>
      <c r="V26" s="224"/>
      <c r="W26" s="224"/>
      <c r="X26" s="224"/>
      <c r="Y26" s="224"/>
      <c r="Z26" s="224"/>
    </row>
    <row r="27" spans="1:26">
      <c r="A27" s="220"/>
      <c r="B27" s="220" t="s">
        <v>254</v>
      </c>
      <c r="C27" s="225" t="s">
        <v>299</v>
      </c>
      <c r="D27" s="225"/>
      <c r="E27" s="224"/>
      <c r="F27" s="224"/>
      <c r="G27" s="224"/>
      <c r="H27" s="224"/>
      <c r="I27" s="224"/>
      <c r="J27" s="224"/>
      <c r="K27" s="224"/>
      <c r="L27" s="224"/>
      <c r="M27" s="224"/>
      <c r="N27" s="220"/>
      <c r="O27" s="220" t="s">
        <v>278</v>
      </c>
      <c r="P27" s="225" t="s">
        <v>300</v>
      </c>
      <c r="Q27" s="225"/>
      <c r="R27" s="224"/>
      <c r="S27" s="224"/>
      <c r="T27" s="224"/>
      <c r="U27" s="224"/>
      <c r="V27" s="224"/>
      <c r="W27" s="224"/>
      <c r="X27" s="224"/>
      <c r="Y27" s="224"/>
      <c r="Z27" s="224"/>
    </row>
    <row r="28" spans="1:26">
      <c r="A28" s="220"/>
      <c r="B28" s="220" t="s">
        <v>278</v>
      </c>
      <c r="C28" s="225" t="s">
        <v>301</v>
      </c>
      <c r="D28" s="225"/>
      <c r="E28" s="224"/>
      <c r="F28" s="224"/>
      <c r="G28" s="224"/>
      <c r="H28" s="224"/>
      <c r="I28" s="224"/>
      <c r="J28" s="224"/>
      <c r="K28" s="224"/>
      <c r="L28" s="224"/>
      <c r="M28" s="224"/>
      <c r="N28" s="220"/>
      <c r="O28" s="220" t="s">
        <v>259</v>
      </c>
      <c r="P28" s="225" t="s">
        <v>302</v>
      </c>
      <c r="Q28" s="225"/>
      <c r="R28" s="224"/>
      <c r="S28" s="224"/>
      <c r="T28" s="224"/>
      <c r="U28" s="224"/>
      <c r="V28" s="224"/>
      <c r="W28" s="224"/>
      <c r="X28" s="224"/>
      <c r="Y28" s="224"/>
      <c r="Z28" s="224"/>
    </row>
    <row r="29" spans="1:26">
      <c r="A29" s="220"/>
      <c r="B29" s="220" t="s">
        <v>259</v>
      </c>
      <c r="C29" s="225" t="s">
        <v>303</v>
      </c>
      <c r="D29" s="225"/>
      <c r="E29" s="224"/>
      <c r="F29" s="224"/>
      <c r="G29" s="224"/>
      <c r="H29" s="224"/>
      <c r="I29" s="224"/>
      <c r="J29" s="224"/>
      <c r="K29" s="224"/>
      <c r="L29" s="224"/>
      <c r="M29" s="224"/>
      <c r="N29" s="220"/>
      <c r="O29" s="220" t="s">
        <v>263</v>
      </c>
      <c r="P29" s="225" t="s">
        <v>304</v>
      </c>
      <c r="Q29" s="225"/>
      <c r="R29" s="224"/>
      <c r="S29" s="224"/>
      <c r="T29" s="224"/>
      <c r="U29" s="224"/>
      <c r="V29" s="224"/>
      <c r="W29" s="224"/>
      <c r="X29" s="224"/>
      <c r="Y29" s="224"/>
      <c r="Z29" s="224"/>
    </row>
    <row r="30" spans="1:26">
      <c r="A30" s="220"/>
      <c r="B30" s="220" t="s">
        <v>263</v>
      </c>
      <c r="C30" s="225" t="s">
        <v>305</v>
      </c>
      <c r="D30" s="225"/>
      <c r="E30" s="224"/>
      <c r="F30" s="224"/>
      <c r="G30" s="224"/>
      <c r="H30" s="224"/>
      <c r="I30" s="224"/>
      <c r="J30" s="224"/>
      <c r="K30" s="224"/>
      <c r="L30" s="224"/>
      <c r="M30" s="224"/>
      <c r="N30" s="220"/>
      <c r="O30" s="220" t="s">
        <v>266</v>
      </c>
      <c r="P30" s="225" t="s">
        <v>306</v>
      </c>
      <c r="Q30" s="225"/>
      <c r="R30" s="224"/>
      <c r="S30" s="224"/>
      <c r="T30" s="224"/>
      <c r="U30" s="224"/>
      <c r="V30" s="224"/>
      <c r="W30" s="224"/>
      <c r="X30" s="224"/>
      <c r="Y30" s="224"/>
      <c r="Z30" s="224"/>
    </row>
    <row r="31" spans="1:26">
      <c r="A31" s="220"/>
      <c r="B31" s="220" t="s">
        <v>257</v>
      </c>
      <c r="C31" s="225" t="s">
        <v>307</v>
      </c>
      <c r="D31" s="222">
        <v>380</v>
      </c>
      <c r="E31" s="222">
        <v>380</v>
      </c>
      <c r="F31" s="224"/>
      <c r="G31" s="222">
        <v>380</v>
      </c>
      <c r="H31" s="224"/>
      <c r="I31" s="224"/>
      <c r="J31" s="224"/>
      <c r="K31" s="224"/>
      <c r="L31" s="224"/>
      <c r="M31" s="224"/>
      <c r="N31" s="220"/>
      <c r="O31" s="220" t="s">
        <v>269</v>
      </c>
      <c r="P31" s="225" t="s">
        <v>308</v>
      </c>
      <c r="Q31" s="225"/>
      <c r="R31" s="224"/>
      <c r="S31" s="224"/>
      <c r="T31" s="224"/>
      <c r="U31" s="224"/>
      <c r="V31" s="224"/>
      <c r="W31" s="224"/>
      <c r="X31" s="224"/>
      <c r="Y31" s="224"/>
      <c r="Z31" s="224"/>
    </row>
    <row r="32" spans="1:26">
      <c r="A32" s="219" t="s">
        <v>309</v>
      </c>
      <c r="B32" s="219" t="s">
        <v>244</v>
      </c>
      <c r="C32" s="221" t="s">
        <v>310</v>
      </c>
      <c r="D32" s="221"/>
      <c r="E32" s="224"/>
      <c r="F32" s="224"/>
      <c r="G32" s="224"/>
      <c r="H32" s="224"/>
      <c r="I32" s="224"/>
      <c r="J32" s="224"/>
      <c r="K32" s="224"/>
      <c r="L32" s="224"/>
      <c r="M32" s="224"/>
      <c r="N32" s="220"/>
      <c r="O32" s="220" t="s">
        <v>276</v>
      </c>
      <c r="P32" s="225" t="s">
        <v>311</v>
      </c>
      <c r="Q32" s="225"/>
      <c r="R32" s="224"/>
      <c r="S32" s="224"/>
      <c r="T32" s="224"/>
      <c r="U32" s="224"/>
      <c r="V32" s="224"/>
      <c r="W32" s="224"/>
      <c r="X32" s="224"/>
      <c r="Y32" s="224"/>
      <c r="Z32" s="224"/>
    </row>
    <row r="33" spans="1:26">
      <c r="A33" s="220"/>
      <c r="B33" s="220" t="s">
        <v>248</v>
      </c>
      <c r="C33" s="225" t="s">
        <v>295</v>
      </c>
      <c r="D33" s="225"/>
      <c r="E33" s="224"/>
      <c r="F33" s="224"/>
      <c r="G33" s="224"/>
      <c r="H33" s="224"/>
      <c r="I33" s="224"/>
      <c r="J33" s="224"/>
      <c r="K33" s="224"/>
      <c r="L33" s="224"/>
      <c r="M33" s="224"/>
      <c r="N33" s="220"/>
      <c r="O33" s="220" t="s">
        <v>280</v>
      </c>
      <c r="P33" s="225" t="s">
        <v>283</v>
      </c>
      <c r="Q33" s="225"/>
      <c r="R33" s="224"/>
      <c r="S33" s="224"/>
      <c r="T33" s="224"/>
      <c r="U33" s="224"/>
      <c r="V33" s="224"/>
      <c r="W33" s="224"/>
      <c r="X33" s="224"/>
      <c r="Y33" s="224"/>
      <c r="Z33" s="224"/>
    </row>
    <row r="34" spans="1:26">
      <c r="A34" s="220"/>
      <c r="B34" s="220" t="s">
        <v>251</v>
      </c>
      <c r="C34" s="225" t="s">
        <v>297</v>
      </c>
      <c r="D34" s="225"/>
      <c r="E34" s="224"/>
      <c r="F34" s="224"/>
      <c r="G34" s="224"/>
      <c r="H34" s="224"/>
      <c r="I34" s="224"/>
      <c r="J34" s="224"/>
      <c r="K34" s="224"/>
      <c r="L34" s="224"/>
      <c r="M34" s="224"/>
      <c r="N34" s="220"/>
      <c r="O34" s="220" t="s">
        <v>282</v>
      </c>
      <c r="P34" s="225" t="s">
        <v>287</v>
      </c>
      <c r="Q34" s="225"/>
      <c r="R34" s="224"/>
      <c r="S34" s="224"/>
      <c r="T34" s="224"/>
      <c r="U34" s="224"/>
      <c r="V34" s="224"/>
      <c r="W34" s="224"/>
      <c r="X34" s="224"/>
      <c r="Y34" s="224"/>
      <c r="Z34" s="224"/>
    </row>
    <row r="35" spans="1:26">
      <c r="A35" s="220"/>
      <c r="B35" s="220" t="s">
        <v>254</v>
      </c>
      <c r="C35" s="225" t="s">
        <v>299</v>
      </c>
      <c r="D35" s="225"/>
      <c r="E35" s="224"/>
      <c r="F35" s="224"/>
      <c r="G35" s="224"/>
      <c r="H35" s="224"/>
      <c r="I35" s="224"/>
      <c r="J35" s="224"/>
      <c r="K35" s="224"/>
      <c r="L35" s="224"/>
      <c r="M35" s="224"/>
      <c r="N35" s="220"/>
      <c r="O35" s="220" t="s">
        <v>284</v>
      </c>
      <c r="P35" s="225" t="s">
        <v>312</v>
      </c>
      <c r="Q35" s="222"/>
      <c r="R35" s="224"/>
      <c r="S35" s="224"/>
      <c r="T35" s="224"/>
      <c r="U35" s="224"/>
      <c r="V35" s="224"/>
      <c r="W35" s="224"/>
      <c r="X35" s="224"/>
      <c r="Y35" s="224"/>
      <c r="Z35" s="224"/>
    </row>
    <row r="36" spans="1:26">
      <c r="A36" s="220"/>
      <c r="B36" s="220" t="s">
        <v>274</v>
      </c>
      <c r="C36" s="225" t="s">
        <v>303</v>
      </c>
      <c r="D36" s="225"/>
      <c r="E36" s="224"/>
      <c r="F36" s="224"/>
      <c r="G36" s="224"/>
      <c r="H36" s="224"/>
      <c r="I36" s="224"/>
      <c r="J36" s="224"/>
      <c r="K36" s="224"/>
      <c r="L36" s="224"/>
      <c r="M36" s="224"/>
      <c r="N36" s="220"/>
      <c r="O36" s="220" t="s">
        <v>313</v>
      </c>
      <c r="P36" s="225" t="s">
        <v>268</v>
      </c>
      <c r="Q36" s="222"/>
      <c r="R36" s="224"/>
      <c r="S36" s="224"/>
      <c r="T36" s="224"/>
      <c r="U36" s="224"/>
      <c r="V36" s="224"/>
      <c r="W36" s="224"/>
      <c r="X36" s="224"/>
      <c r="Y36" s="224"/>
      <c r="Z36" s="224"/>
    </row>
    <row r="37" spans="1:26">
      <c r="A37" s="220"/>
      <c r="B37" s="220" t="s">
        <v>278</v>
      </c>
      <c r="C37" s="225" t="s">
        <v>305</v>
      </c>
      <c r="D37" s="225"/>
      <c r="E37" s="224"/>
      <c r="F37" s="224"/>
      <c r="G37" s="224"/>
      <c r="H37" s="224"/>
      <c r="I37" s="224"/>
      <c r="J37" s="224"/>
      <c r="K37" s="224"/>
      <c r="L37" s="224"/>
      <c r="M37" s="224"/>
      <c r="N37" s="220"/>
      <c r="O37" s="220" t="s">
        <v>314</v>
      </c>
      <c r="P37" s="225" t="s">
        <v>271</v>
      </c>
      <c r="Q37" s="222"/>
      <c r="R37" s="224"/>
      <c r="S37" s="224"/>
      <c r="T37" s="224"/>
      <c r="U37" s="224"/>
      <c r="V37" s="224"/>
      <c r="W37" s="224"/>
      <c r="X37" s="224"/>
      <c r="Y37" s="224"/>
      <c r="Z37" s="224"/>
    </row>
    <row r="38" spans="1:26">
      <c r="A38" s="220"/>
      <c r="B38" s="220" t="s">
        <v>257</v>
      </c>
      <c r="C38" s="225" t="s">
        <v>307</v>
      </c>
      <c r="D38" s="225"/>
      <c r="E38" s="224"/>
      <c r="F38" s="224"/>
      <c r="G38" s="224"/>
      <c r="H38" s="224"/>
      <c r="I38" s="224"/>
      <c r="J38" s="224"/>
      <c r="K38" s="224"/>
      <c r="L38" s="224"/>
      <c r="M38" s="224"/>
      <c r="N38" s="220"/>
      <c r="O38" s="220" t="s">
        <v>315</v>
      </c>
      <c r="P38" s="225" t="s">
        <v>63</v>
      </c>
      <c r="Q38" s="222"/>
      <c r="R38" s="224"/>
      <c r="S38" s="224"/>
      <c r="T38" s="224"/>
      <c r="U38" s="224"/>
      <c r="V38" s="224"/>
      <c r="W38" s="224"/>
      <c r="X38" s="224"/>
      <c r="Y38" s="224"/>
      <c r="Z38" s="224"/>
    </row>
    <row r="39" spans="1:26">
      <c r="A39" s="219" t="s">
        <v>316</v>
      </c>
      <c r="B39" s="219" t="s">
        <v>244</v>
      </c>
      <c r="C39" s="221" t="s">
        <v>317</v>
      </c>
      <c r="D39" s="221"/>
      <c r="E39" s="224"/>
      <c r="F39" s="224"/>
      <c r="G39" s="224"/>
      <c r="H39" s="224"/>
      <c r="I39" s="224"/>
      <c r="J39" s="224"/>
      <c r="K39" s="224"/>
      <c r="L39" s="224"/>
      <c r="M39" s="224"/>
      <c r="N39" s="220"/>
      <c r="O39" s="220" t="s">
        <v>318</v>
      </c>
      <c r="P39" s="225" t="s">
        <v>319</v>
      </c>
      <c r="Q39" s="222"/>
      <c r="R39" s="224"/>
      <c r="S39" s="224"/>
      <c r="T39" s="224"/>
      <c r="U39" s="224"/>
      <c r="V39" s="224"/>
      <c r="W39" s="224"/>
      <c r="X39" s="224"/>
      <c r="Y39" s="224"/>
      <c r="Z39" s="224"/>
    </row>
    <row r="40" spans="1:26">
      <c r="A40" s="220"/>
      <c r="B40" s="220" t="s">
        <v>248</v>
      </c>
      <c r="C40" s="225" t="s">
        <v>247</v>
      </c>
      <c r="D40" s="225"/>
      <c r="E40" s="224"/>
      <c r="F40" s="224"/>
      <c r="G40" s="224"/>
      <c r="H40" s="224"/>
      <c r="I40" s="224"/>
      <c r="J40" s="224"/>
      <c r="K40" s="224"/>
      <c r="L40" s="224"/>
      <c r="M40" s="224"/>
      <c r="N40" s="220"/>
      <c r="O40" s="220" t="s">
        <v>320</v>
      </c>
      <c r="P40" s="225" t="s">
        <v>321</v>
      </c>
      <c r="Q40" s="222"/>
      <c r="R40" s="224"/>
      <c r="S40" s="224"/>
      <c r="T40" s="224"/>
      <c r="U40" s="224"/>
      <c r="V40" s="224"/>
      <c r="W40" s="224"/>
      <c r="X40" s="224"/>
      <c r="Y40" s="224"/>
      <c r="Z40" s="224"/>
    </row>
    <row r="41" spans="1:26">
      <c r="A41" s="220"/>
      <c r="B41" s="220" t="s">
        <v>251</v>
      </c>
      <c r="C41" s="225" t="s">
        <v>289</v>
      </c>
      <c r="D41" s="225"/>
      <c r="E41" s="224"/>
      <c r="F41" s="224"/>
      <c r="G41" s="224"/>
      <c r="H41" s="224"/>
      <c r="I41" s="224"/>
      <c r="J41" s="224"/>
      <c r="K41" s="224"/>
      <c r="L41" s="224"/>
      <c r="M41" s="224"/>
      <c r="N41" s="220"/>
      <c r="O41" s="220" t="s">
        <v>322</v>
      </c>
      <c r="P41" s="225" t="s">
        <v>323</v>
      </c>
      <c r="Q41" s="222"/>
      <c r="R41" s="224"/>
      <c r="S41" s="224"/>
      <c r="T41" s="224"/>
      <c r="U41" s="224"/>
      <c r="V41" s="224"/>
      <c r="W41" s="224"/>
      <c r="X41" s="224"/>
      <c r="Y41" s="224"/>
      <c r="Z41" s="224"/>
    </row>
    <row r="42" spans="1:26">
      <c r="A42" s="220"/>
      <c r="B42" s="220" t="s">
        <v>257</v>
      </c>
      <c r="C42" s="225" t="s">
        <v>324</v>
      </c>
      <c r="D42" s="225"/>
      <c r="E42" s="224"/>
      <c r="F42" s="224"/>
      <c r="G42" s="224"/>
      <c r="H42" s="224"/>
      <c r="I42" s="224"/>
      <c r="J42" s="224"/>
      <c r="K42" s="224"/>
      <c r="L42" s="224"/>
      <c r="M42" s="224"/>
      <c r="N42" s="220"/>
      <c r="O42" s="220" t="s">
        <v>325</v>
      </c>
      <c r="P42" s="225" t="s">
        <v>326</v>
      </c>
      <c r="Q42" s="222"/>
      <c r="R42" s="223"/>
      <c r="S42" s="223"/>
      <c r="T42" s="224"/>
      <c r="U42" s="224"/>
      <c r="V42" s="224"/>
      <c r="W42" s="224"/>
      <c r="X42" s="224"/>
      <c r="Y42" s="224"/>
      <c r="Z42" s="224"/>
    </row>
    <row r="43" spans="1:26">
      <c r="A43" s="219" t="s">
        <v>327</v>
      </c>
      <c r="B43" s="219" t="s">
        <v>244</v>
      </c>
      <c r="C43" s="221" t="s">
        <v>328</v>
      </c>
      <c r="D43" s="221"/>
      <c r="E43" s="224"/>
      <c r="F43" s="224"/>
      <c r="G43" s="224"/>
      <c r="H43" s="224"/>
      <c r="I43" s="224"/>
      <c r="J43" s="224"/>
      <c r="K43" s="224"/>
      <c r="L43" s="224"/>
      <c r="M43" s="224"/>
      <c r="N43" s="220"/>
      <c r="O43" s="220" t="s">
        <v>329</v>
      </c>
      <c r="P43" s="225" t="s">
        <v>279</v>
      </c>
      <c r="Q43" s="222"/>
      <c r="R43" s="223"/>
      <c r="S43" s="223"/>
      <c r="T43" s="224"/>
      <c r="U43" s="224"/>
      <c r="V43" s="224"/>
      <c r="W43" s="224"/>
      <c r="X43" s="224"/>
      <c r="Y43" s="224"/>
      <c r="Z43" s="224"/>
    </row>
    <row r="44" spans="1:26">
      <c r="A44" s="220"/>
      <c r="B44" s="220" t="s">
        <v>248</v>
      </c>
      <c r="C44" s="225" t="s">
        <v>330</v>
      </c>
      <c r="D44" s="225"/>
      <c r="E44" s="224"/>
      <c r="F44" s="224"/>
      <c r="G44" s="224"/>
      <c r="H44" s="224"/>
      <c r="I44" s="224"/>
      <c r="J44" s="224"/>
      <c r="K44" s="224"/>
      <c r="L44" s="224"/>
      <c r="M44" s="224"/>
      <c r="N44" s="220"/>
      <c r="O44" s="220" t="s">
        <v>331</v>
      </c>
      <c r="P44" s="225" t="s">
        <v>332</v>
      </c>
      <c r="Q44" s="222">
        <v>0.75</v>
      </c>
      <c r="R44" s="222">
        <v>0.75</v>
      </c>
      <c r="S44" s="222">
        <v>0.75</v>
      </c>
      <c r="T44" s="224"/>
      <c r="U44" s="224"/>
      <c r="V44" s="224"/>
      <c r="W44" s="224"/>
      <c r="X44" s="224"/>
      <c r="Y44" s="224"/>
      <c r="Z44" s="224"/>
    </row>
    <row r="45" spans="1:26">
      <c r="A45" s="220"/>
      <c r="B45" s="220" t="s">
        <v>251</v>
      </c>
      <c r="C45" s="225" t="s">
        <v>333</v>
      </c>
      <c r="D45" s="225"/>
      <c r="E45" s="224"/>
      <c r="F45" s="224"/>
      <c r="G45" s="224"/>
      <c r="H45" s="224"/>
      <c r="I45" s="224"/>
      <c r="J45" s="224"/>
      <c r="K45" s="224"/>
      <c r="L45" s="224"/>
      <c r="M45" s="224"/>
      <c r="N45" s="220"/>
      <c r="O45" s="220" t="s">
        <v>334</v>
      </c>
      <c r="P45" s="225" t="s">
        <v>335</v>
      </c>
      <c r="Q45" s="222">
        <v>1.55</v>
      </c>
      <c r="R45" s="222">
        <v>1.55</v>
      </c>
      <c r="S45" s="222">
        <v>1.55</v>
      </c>
      <c r="T45" s="224"/>
      <c r="U45" s="224"/>
      <c r="V45" s="224"/>
      <c r="W45" s="224"/>
      <c r="X45" s="224"/>
      <c r="Y45" s="224"/>
      <c r="Z45" s="224"/>
    </row>
    <row r="46" spans="1:26">
      <c r="A46" s="219" t="s">
        <v>336</v>
      </c>
      <c r="B46" s="219" t="s">
        <v>244</v>
      </c>
      <c r="C46" s="221" t="s">
        <v>337</v>
      </c>
      <c r="D46" s="221"/>
      <c r="E46" s="224"/>
      <c r="F46" s="224"/>
      <c r="G46" s="224"/>
      <c r="H46" s="224"/>
      <c r="I46" s="224"/>
      <c r="J46" s="224"/>
      <c r="K46" s="224"/>
      <c r="L46" s="224"/>
      <c r="M46" s="224"/>
      <c r="N46" s="220"/>
      <c r="O46" s="220" t="s">
        <v>338</v>
      </c>
      <c r="P46" s="225" t="s">
        <v>286</v>
      </c>
      <c r="Q46" s="222"/>
      <c r="R46" s="223"/>
      <c r="S46" s="223"/>
      <c r="T46" s="224"/>
      <c r="U46" s="224"/>
      <c r="V46" s="224"/>
      <c r="W46" s="224"/>
      <c r="X46" s="224"/>
      <c r="Y46" s="224"/>
      <c r="Z46" s="224"/>
    </row>
    <row r="47" spans="1:26">
      <c r="A47" s="220"/>
      <c r="B47" s="220" t="s">
        <v>248</v>
      </c>
      <c r="C47" s="225" t="s">
        <v>339</v>
      </c>
      <c r="D47" s="225"/>
      <c r="E47" s="224"/>
      <c r="F47" s="224"/>
      <c r="G47" s="224"/>
      <c r="H47" s="224"/>
      <c r="I47" s="224"/>
      <c r="J47" s="224"/>
      <c r="K47" s="224"/>
      <c r="L47" s="224"/>
      <c r="M47" s="224"/>
      <c r="N47" s="220"/>
      <c r="O47" s="220" t="s">
        <v>340</v>
      </c>
      <c r="P47" s="225" t="s">
        <v>341</v>
      </c>
      <c r="Q47" s="222"/>
      <c r="R47" s="223"/>
      <c r="S47" s="223"/>
      <c r="T47" s="224"/>
      <c r="U47" s="224"/>
      <c r="V47" s="224"/>
      <c r="W47" s="224"/>
      <c r="X47" s="224"/>
      <c r="Y47" s="224"/>
      <c r="Z47" s="224"/>
    </row>
    <row r="48" spans="1:26">
      <c r="A48" s="220"/>
      <c r="B48" s="220" t="s">
        <v>251</v>
      </c>
      <c r="C48" s="225" t="s">
        <v>342</v>
      </c>
      <c r="D48" s="225"/>
      <c r="E48" s="224"/>
      <c r="F48" s="224"/>
      <c r="G48" s="224"/>
      <c r="H48" s="224"/>
      <c r="I48" s="224"/>
      <c r="J48" s="224"/>
      <c r="K48" s="224"/>
      <c r="L48" s="224"/>
      <c r="M48" s="224"/>
      <c r="N48" s="220"/>
      <c r="O48" s="220" t="s">
        <v>343</v>
      </c>
      <c r="P48" s="225" t="s">
        <v>344</v>
      </c>
      <c r="Q48" s="222"/>
      <c r="R48" s="224"/>
      <c r="S48" s="224"/>
      <c r="T48" s="224"/>
      <c r="U48" s="224"/>
      <c r="V48" s="224"/>
      <c r="W48" s="224"/>
      <c r="X48" s="224"/>
      <c r="Y48" s="224"/>
      <c r="Z48" s="224"/>
    </row>
    <row r="49" spans="1:26">
      <c r="A49" s="220"/>
      <c r="B49" s="220" t="s">
        <v>257</v>
      </c>
      <c r="C49" s="225" t="s">
        <v>345</v>
      </c>
      <c r="D49" s="225"/>
      <c r="E49" s="224"/>
      <c r="F49" s="224"/>
      <c r="G49" s="224"/>
      <c r="H49" s="224"/>
      <c r="I49" s="224"/>
      <c r="J49" s="224"/>
      <c r="K49" s="224"/>
      <c r="L49" s="224"/>
      <c r="M49" s="224"/>
      <c r="N49" s="220"/>
      <c r="O49" s="220" t="s">
        <v>257</v>
      </c>
      <c r="P49" s="225" t="s">
        <v>290</v>
      </c>
      <c r="Q49" s="222"/>
      <c r="R49" s="224"/>
      <c r="S49" s="224"/>
      <c r="T49" s="224"/>
      <c r="U49" s="224"/>
      <c r="V49" s="224"/>
      <c r="W49" s="224"/>
      <c r="X49" s="224"/>
      <c r="Y49" s="224"/>
      <c r="Z49" s="224"/>
    </row>
    <row r="50" spans="1:26">
      <c r="A50" s="219" t="s">
        <v>346</v>
      </c>
      <c r="B50" s="220" t="s">
        <v>244</v>
      </c>
      <c r="C50" s="221" t="s">
        <v>347</v>
      </c>
      <c r="D50" s="221"/>
      <c r="E50" s="224"/>
      <c r="F50" s="224"/>
      <c r="G50" s="224"/>
      <c r="H50" s="224"/>
      <c r="I50" s="224"/>
      <c r="J50" s="224"/>
      <c r="K50" s="224"/>
      <c r="L50" s="224"/>
      <c r="M50" s="224"/>
      <c r="N50" s="219" t="s">
        <v>348</v>
      </c>
      <c r="O50" s="219" t="s">
        <v>244</v>
      </c>
      <c r="P50" s="221" t="s">
        <v>349</v>
      </c>
      <c r="Q50" s="222">
        <v>2.01</v>
      </c>
      <c r="R50" s="224">
        <v>2.01</v>
      </c>
      <c r="S50" s="224">
        <v>2.01</v>
      </c>
      <c r="T50" s="224"/>
      <c r="U50" s="224"/>
      <c r="V50" s="224"/>
      <c r="W50" s="224"/>
      <c r="X50" s="224"/>
      <c r="Y50" s="224"/>
      <c r="Z50" s="224"/>
    </row>
    <row r="51" spans="1:26">
      <c r="A51" s="220"/>
      <c r="B51" s="220" t="s">
        <v>248</v>
      </c>
      <c r="C51" s="225" t="s">
        <v>350</v>
      </c>
      <c r="D51" s="225"/>
      <c r="E51" s="224"/>
      <c r="F51" s="224"/>
      <c r="G51" s="224"/>
      <c r="H51" s="224"/>
      <c r="I51" s="224"/>
      <c r="J51" s="224"/>
      <c r="K51" s="224"/>
      <c r="L51" s="224"/>
      <c r="M51" s="224"/>
      <c r="N51" s="220"/>
      <c r="O51" s="220" t="s">
        <v>248</v>
      </c>
      <c r="P51" s="225" t="s">
        <v>351</v>
      </c>
      <c r="Q51" s="222"/>
      <c r="R51" s="224"/>
      <c r="S51" s="224"/>
      <c r="T51" s="224"/>
      <c r="U51" s="224"/>
      <c r="V51" s="224"/>
      <c r="W51" s="224"/>
      <c r="X51" s="224"/>
      <c r="Y51" s="224"/>
      <c r="Z51" s="224"/>
    </row>
    <row r="52" spans="1:26">
      <c r="A52" s="220"/>
      <c r="B52" s="220" t="s">
        <v>251</v>
      </c>
      <c r="C52" s="225" t="s">
        <v>352</v>
      </c>
      <c r="D52" s="225"/>
      <c r="E52" s="224"/>
      <c r="F52" s="224"/>
      <c r="G52" s="224"/>
      <c r="H52" s="224"/>
      <c r="I52" s="224"/>
      <c r="J52" s="224"/>
      <c r="K52" s="224"/>
      <c r="L52" s="224"/>
      <c r="M52" s="224"/>
      <c r="N52" s="220"/>
      <c r="O52" s="220" t="s">
        <v>251</v>
      </c>
      <c r="P52" s="225" t="s">
        <v>353</v>
      </c>
      <c r="Q52" s="222">
        <v>0.57</v>
      </c>
      <c r="R52" s="224">
        <v>0.57</v>
      </c>
      <c r="S52" s="224">
        <v>0.57</v>
      </c>
      <c r="T52" s="224"/>
      <c r="U52" s="224"/>
      <c r="V52" s="224"/>
      <c r="W52" s="224"/>
      <c r="X52" s="224"/>
      <c r="Y52" s="224"/>
      <c r="Z52" s="224"/>
    </row>
    <row r="53" spans="1:26">
      <c r="A53" s="219" t="s">
        <v>354</v>
      </c>
      <c r="B53" s="219" t="s">
        <v>244</v>
      </c>
      <c r="C53" s="221" t="s">
        <v>349</v>
      </c>
      <c r="D53" s="221"/>
      <c r="E53" s="224"/>
      <c r="F53" s="224"/>
      <c r="G53" s="224"/>
      <c r="H53" s="224"/>
      <c r="I53" s="224"/>
      <c r="J53" s="224"/>
      <c r="K53" s="224"/>
      <c r="L53" s="224"/>
      <c r="M53" s="224"/>
      <c r="N53" s="220"/>
      <c r="O53" s="220" t="s">
        <v>254</v>
      </c>
      <c r="P53" s="225" t="s">
        <v>355</v>
      </c>
      <c r="Q53" s="222"/>
      <c r="R53" s="224"/>
      <c r="S53" s="224"/>
      <c r="T53" s="224"/>
      <c r="U53" s="224"/>
      <c r="V53" s="224"/>
      <c r="W53" s="224"/>
      <c r="X53" s="224"/>
      <c r="Y53" s="224"/>
      <c r="Z53" s="224"/>
    </row>
    <row r="54" s="205" customFormat="1" ht="12" spans="1:26">
      <c r="A54" s="220"/>
      <c r="B54" s="220" t="s">
        <v>248</v>
      </c>
      <c r="C54" s="225" t="s">
        <v>356</v>
      </c>
      <c r="D54" s="225"/>
      <c r="E54" s="224"/>
      <c r="F54" s="224"/>
      <c r="G54" s="224"/>
      <c r="H54" s="224"/>
      <c r="I54" s="224"/>
      <c r="J54" s="224"/>
      <c r="K54" s="224"/>
      <c r="L54" s="224"/>
      <c r="M54" s="224"/>
      <c r="N54" s="220"/>
      <c r="O54" s="220" t="s">
        <v>274</v>
      </c>
      <c r="P54" s="225" t="s">
        <v>357</v>
      </c>
      <c r="Q54" s="222"/>
      <c r="R54" s="224"/>
      <c r="S54" s="224"/>
      <c r="T54" s="224"/>
      <c r="U54" s="224"/>
      <c r="V54" s="224"/>
      <c r="W54" s="224"/>
      <c r="X54" s="224"/>
      <c r="Y54" s="224"/>
      <c r="Z54" s="224"/>
    </row>
    <row r="55" spans="1:26">
      <c r="A55" s="220"/>
      <c r="B55" s="220" t="s">
        <v>251</v>
      </c>
      <c r="C55" s="225" t="s">
        <v>358</v>
      </c>
      <c r="D55" s="225"/>
      <c r="E55" s="224"/>
      <c r="F55" s="224"/>
      <c r="G55" s="224"/>
      <c r="H55" s="224"/>
      <c r="I55" s="224"/>
      <c r="J55" s="224"/>
      <c r="K55" s="224"/>
      <c r="L55" s="224"/>
      <c r="M55" s="224"/>
      <c r="N55" s="220"/>
      <c r="O55" s="220" t="s">
        <v>278</v>
      </c>
      <c r="P55" s="225" t="s">
        <v>359</v>
      </c>
      <c r="Q55" s="222">
        <v>1.44</v>
      </c>
      <c r="R55" s="224">
        <v>1.44</v>
      </c>
      <c r="S55" s="224">
        <v>1.44</v>
      </c>
      <c r="T55" s="224"/>
      <c r="U55" s="224"/>
      <c r="V55" s="224"/>
      <c r="W55" s="224"/>
      <c r="X55" s="224"/>
      <c r="Y55" s="224"/>
      <c r="Z55" s="224"/>
    </row>
    <row r="56" spans="1:26">
      <c r="A56" s="220"/>
      <c r="B56" s="220" t="s">
        <v>254</v>
      </c>
      <c r="C56" s="225" t="s">
        <v>360</v>
      </c>
      <c r="D56" s="225"/>
      <c r="E56" s="224"/>
      <c r="F56" s="224"/>
      <c r="G56" s="224"/>
      <c r="H56" s="224"/>
      <c r="I56" s="224"/>
      <c r="J56" s="224"/>
      <c r="K56" s="224"/>
      <c r="L56" s="224"/>
      <c r="M56" s="224"/>
      <c r="N56" s="220"/>
      <c r="O56" s="220" t="s">
        <v>259</v>
      </c>
      <c r="P56" s="225" t="s">
        <v>361</v>
      </c>
      <c r="Q56" s="222"/>
      <c r="R56" s="224"/>
      <c r="S56" s="224"/>
      <c r="T56" s="224"/>
      <c r="U56" s="224"/>
      <c r="V56" s="224"/>
      <c r="W56" s="224"/>
      <c r="X56" s="224"/>
      <c r="Y56" s="224"/>
      <c r="Z56" s="224"/>
    </row>
    <row r="57" spans="1:26">
      <c r="A57" s="220"/>
      <c r="B57" s="220" t="s">
        <v>278</v>
      </c>
      <c r="C57" s="225" t="s">
        <v>362</v>
      </c>
      <c r="D57" s="225"/>
      <c r="E57" s="224"/>
      <c r="F57" s="224"/>
      <c r="G57" s="224"/>
      <c r="H57" s="224"/>
      <c r="I57" s="224"/>
      <c r="J57" s="224"/>
      <c r="K57" s="224"/>
      <c r="L57" s="224"/>
      <c r="M57" s="224"/>
      <c r="N57" s="220"/>
      <c r="O57" s="220" t="s">
        <v>263</v>
      </c>
      <c r="P57" s="225" t="s">
        <v>363</v>
      </c>
      <c r="Q57" s="225"/>
      <c r="R57" s="224"/>
      <c r="S57" s="224"/>
      <c r="T57" s="224"/>
      <c r="U57" s="224"/>
      <c r="V57" s="224"/>
      <c r="W57" s="224"/>
      <c r="X57" s="224"/>
      <c r="Y57" s="224"/>
      <c r="Z57" s="224"/>
    </row>
    <row r="58" spans="1:26">
      <c r="A58" s="220"/>
      <c r="B58" s="220" t="s">
        <v>257</v>
      </c>
      <c r="C58" s="225" t="s">
        <v>364</v>
      </c>
      <c r="D58" s="225"/>
      <c r="E58" s="224"/>
      <c r="F58" s="224"/>
      <c r="G58" s="224"/>
      <c r="H58" s="224"/>
      <c r="I58" s="224"/>
      <c r="J58" s="224"/>
      <c r="K58" s="224"/>
      <c r="L58" s="224"/>
      <c r="M58" s="224"/>
      <c r="N58" s="220"/>
      <c r="O58" s="220" t="s">
        <v>266</v>
      </c>
      <c r="P58" s="225" t="s">
        <v>358</v>
      </c>
      <c r="Q58" s="225"/>
      <c r="R58" s="224"/>
      <c r="S58" s="224"/>
      <c r="T58" s="224"/>
      <c r="U58" s="224"/>
      <c r="V58" s="224"/>
      <c r="W58" s="224"/>
      <c r="X58" s="224"/>
      <c r="Y58" s="224"/>
      <c r="Z58" s="224"/>
    </row>
    <row r="59" spans="1:26">
      <c r="A59" s="219" t="s">
        <v>365</v>
      </c>
      <c r="B59" s="219" t="s">
        <v>244</v>
      </c>
      <c r="C59" s="221" t="s">
        <v>366</v>
      </c>
      <c r="D59" s="221"/>
      <c r="E59" s="224"/>
      <c r="F59" s="224"/>
      <c r="G59" s="224"/>
      <c r="H59" s="224"/>
      <c r="I59" s="224"/>
      <c r="J59" s="224"/>
      <c r="K59" s="224"/>
      <c r="L59" s="224"/>
      <c r="M59" s="224"/>
      <c r="N59" s="220"/>
      <c r="O59" s="220" t="s">
        <v>269</v>
      </c>
      <c r="P59" s="225" t="s">
        <v>367</v>
      </c>
      <c r="Q59" s="225"/>
      <c r="R59" s="224"/>
      <c r="S59" s="224"/>
      <c r="T59" s="224"/>
      <c r="U59" s="224"/>
      <c r="V59" s="224"/>
      <c r="W59" s="224"/>
      <c r="X59" s="224"/>
      <c r="Y59" s="224"/>
      <c r="Z59" s="224"/>
    </row>
    <row r="60" spans="1:26">
      <c r="A60" s="220"/>
      <c r="B60" s="220" t="s">
        <v>251</v>
      </c>
      <c r="C60" s="225" t="s">
        <v>368</v>
      </c>
      <c r="D60" s="225"/>
      <c r="E60" s="224"/>
      <c r="F60" s="224"/>
      <c r="G60" s="224"/>
      <c r="H60" s="224"/>
      <c r="I60" s="224"/>
      <c r="J60" s="224"/>
      <c r="K60" s="224"/>
      <c r="L60" s="224"/>
      <c r="M60" s="224"/>
      <c r="N60" s="220"/>
      <c r="O60" s="220" t="s">
        <v>272</v>
      </c>
      <c r="P60" s="225" t="s">
        <v>360</v>
      </c>
      <c r="Q60" s="225"/>
      <c r="R60" s="224"/>
      <c r="S60" s="224"/>
      <c r="T60" s="224"/>
      <c r="U60" s="224"/>
      <c r="V60" s="224"/>
      <c r="W60" s="224"/>
      <c r="X60" s="224"/>
      <c r="Y60" s="224"/>
      <c r="Z60" s="224"/>
    </row>
    <row r="61" spans="1:26">
      <c r="A61" s="220"/>
      <c r="B61" s="220" t="s">
        <v>254</v>
      </c>
      <c r="C61" s="225" t="s">
        <v>369</v>
      </c>
      <c r="D61" s="225"/>
      <c r="E61" s="224"/>
      <c r="F61" s="224"/>
      <c r="G61" s="224"/>
      <c r="H61" s="224"/>
      <c r="I61" s="224"/>
      <c r="J61" s="224"/>
      <c r="K61" s="224"/>
      <c r="L61" s="224"/>
      <c r="M61" s="224"/>
      <c r="N61" s="220"/>
      <c r="O61" s="220" t="s">
        <v>257</v>
      </c>
      <c r="P61" s="225" t="s">
        <v>370</v>
      </c>
      <c r="Q61" s="225"/>
      <c r="R61" s="224"/>
      <c r="S61" s="224"/>
      <c r="T61" s="224"/>
      <c r="U61" s="224"/>
      <c r="V61" s="224"/>
      <c r="W61" s="224"/>
      <c r="X61" s="224"/>
      <c r="Y61" s="224"/>
      <c r="Z61" s="224"/>
    </row>
    <row r="62" spans="1:26">
      <c r="A62" s="219" t="s">
        <v>371</v>
      </c>
      <c r="B62" s="219" t="s">
        <v>244</v>
      </c>
      <c r="C62" s="221" t="s">
        <v>372</v>
      </c>
      <c r="D62" s="221"/>
      <c r="E62" s="224"/>
      <c r="F62" s="224"/>
      <c r="G62" s="224"/>
      <c r="H62" s="224"/>
      <c r="I62" s="224"/>
      <c r="J62" s="224"/>
      <c r="K62" s="224"/>
      <c r="L62" s="224"/>
      <c r="M62" s="224"/>
      <c r="N62" s="219" t="s">
        <v>373</v>
      </c>
      <c r="O62" s="219" t="s">
        <v>244</v>
      </c>
      <c r="P62" s="221" t="s">
        <v>372</v>
      </c>
      <c r="Q62" s="221"/>
      <c r="R62" s="224"/>
      <c r="S62" s="224"/>
      <c r="T62" s="224"/>
      <c r="U62" s="224"/>
      <c r="V62" s="224"/>
      <c r="W62" s="224"/>
      <c r="X62" s="224"/>
      <c r="Y62" s="224"/>
      <c r="Z62" s="224"/>
    </row>
    <row r="63" spans="1:26">
      <c r="A63" s="220"/>
      <c r="B63" s="220" t="s">
        <v>248</v>
      </c>
      <c r="C63" s="225" t="s">
        <v>374</v>
      </c>
      <c r="D63" s="225"/>
      <c r="E63" s="224"/>
      <c r="F63" s="224"/>
      <c r="G63" s="224"/>
      <c r="H63" s="224"/>
      <c r="I63" s="224"/>
      <c r="J63" s="224"/>
      <c r="K63" s="224"/>
      <c r="L63" s="224"/>
      <c r="M63" s="224"/>
      <c r="N63" s="220"/>
      <c r="O63" s="220" t="s">
        <v>248</v>
      </c>
      <c r="P63" s="225" t="s">
        <v>374</v>
      </c>
      <c r="Q63" s="225"/>
      <c r="R63" s="224"/>
      <c r="S63" s="224"/>
      <c r="T63" s="224"/>
      <c r="U63" s="224"/>
      <c r="V63" s="224"/>
      <c r="W63" s="224"/>
      <c r="X63" s="224"/>
      <c r="Y63" s="224"/>
      <c r="Z63" s="224"/>
    </row>
    <row r="64" spans="1:26">
      <c r="A64" s="220"/>
      <c r="B64" s="220" t="s">
        <v>251</v>
      </c>
      <c r="C64" s="225" t="s">
        <v>375</v>
      </c>
      <c r="D64" s="225"/>
      <c r="E64" s="224"/>
      <c r="F64" s="224"/>
      <c r="G64" s="224"/>
      <c r="H64" s="224"/>
      <c r="I64" s="224"/>
      <c r="J64" s="224"/>
      <c r="K64" s="224"/>
      <c r="L64" s="224"/>
      <c r="M64" s="224"/>
      <c r="N64" s="220"/>
      <c r="O64" s="220" t="s">
        <v>251</v>
      </c>
      <c r="P64" s="225" t="s">
        <v>375</v>
      </c>
      <c r="Q64" s="225"/>
      <c r="R64" s="224"/>
      <c r="S64" s="224"/>
      <c r="T64" s="224"/>
      <c r="U64" s="224"/>
      <c r="V64" s="224"/>
      <c r="W64" s="224"/>
      <c r="X64" s="224"/>
      <c r="Y64" s="224"/>
      <c r="Z64" s="224"/>
    </row>
    <row r="65" spans="1:26">
      <c r="A65" s="220"/>
      <c r="B65" s="220" t="s">
        <v>254</v>
      </c>
      <c r="C65" s="225" t="s">
        <v>376</v>
      </c>
      <c r="D65" s="225"/>
      <c r="E65" s="224"/>
      <c r="F65" s="224"/>
      <c r="G65" s="224"/>
      <c r="H65" s="224"/>
      <c r="I65" s="224"/>
      <c r="J65" s="224"/>
      <c r="K65" s="224"/>
      <c r="L65" s="224"/>
      <c r="M65" s="224"/>
      <c r="N65" s="220"/>
      <c r="O65" s="220" t="s">
        <v>254</v>
      </c>
      <c r="P65" s="225" t="s">
        <v>376</v>
      </c>
      <c r="Q65" s="225"/>
      <c r="R65" s="224"/>
      <c r="S65" s="224"/>
      <c r="T65" s="224"/>
      <c r="U65" s="224"/>
      <c r="V65" s="224"/>
      <c r="W65" s="224"/>
      <c r="X65" s="224"/>
      <c r="Y65" s="224"/>
      <c r="Z65" s="224"/>
    </row>
    <row r="66" spans="1:26">
      <c r="A66" s="220"/>
      <c r="B66" s="220" t="s">
        <v>274</v>
      </c>
      <c r="C66" s="225" t="s">
        <v>377</v>
      </c>
      <c r="D66" s="225"/>
      <c r="E66" s="224"/>
      <c r="F66" s="224"/>
      <c r="G66" s="224"/>
      <c r="H66" s="224"/>
      <c r="I66" s="224"/>
      <c r="J66" s="224"/>
      <c r="K66" s="224"/>
      <c r="L66" s="224"/>
      <c r="M66" s="224"/>
      <c r="N66" s="220"/>
      <c r="O66" s="220" t="s">
        <v>274</v>
      </c>
      <c r="P66" s="225" t="s">
        <v>377</v>
      </c>
      <c r="Q66" s="225"/>
      <c r="R66" s="224"/>
      <c r="S66" s="224"/>
      <c r="T66" s="224"/>
      <c r="U66" s="224"/>
      <c r="V66" s="224"/>
      <c r="W66" s="224"/>
      <c r="X66" s="224"/>
      <c r="Y66" s="224"/>
      <c r="Z66" s="224"/>
    </row>
    <row r="67" spans="1:26">
      <c r="A67" s="219" t="s">
        <v>378</v>
      </c>
      <c r="B67" s="219" t="s">
        <v>244</v>
      </c>
      <c r="C67" s="221" t="s">
        <v>379</v>
      </c>
      <c r="D67" s="221"/>
      <c r="E67" s="224"/>
      <c r="F67" s="224"/>
      <c r="G67" s="224"/>
      <c r="H67" s="224"/>
      <c r="I67" s="224"/>
      <c r="J67" s="224"/>
      <c r="K67" s="224"/>
      <c r="L67" s="224"/>
      <c r="M67" s="224"/>
      <c r="N67" s="219" t="s">
        <v>380</v>
      </c>
      <c r="O67" s="219" t="s">
        <v>244</v>
      </c>
      <c r="P67" s="221" t="s">
        <v>381</v>
      </c>
      <c r="Q67" s="221"/>
      <c r="R67" s="224"/>
      <c r="S67" s="224"/>
      <c r="T67" s="224"/>
      <c r="U67" s="224"/>
      <c r="V67" s="224"/>
      <c r="W67" s="224"/>
      <c r="X67" s="224"/>
      <c r="Y67" s="224"/>
      <c r="Z67" s="224"/>
    </row>
    <row r="68" spans="1:26">
      <c r="A68" s="220"/>
      <c r="B68" s="220" t="s">
        <v>248</v>
      </c>
      <c r="C68" s="225" t="s">
        <v>382</v>
      </c>
      <c r="D68" s="225"/>
      <c r="E68" s="224"/>
      <c r="F68" s="224"/>
      <c r="G68" s="224"/>
      <c r="H68" s="224"/>
      <c r="I68" s="224"/>
      <c r="J68" s="224"/>
      <c r="K68" s="224"/>
      <c r="L68" s="224"/>
      <c r="M68" s="224"/>
      <c r="N68" s="220"/>
      <c r="O68" s="220" t="s">
        <v>248</v>
      </c>
      <c r="P68" s="225" t="s">
        <v>383</v>
      </c>
      <c r="Q68" s="225"/>
      <c r="R68" s="224"/>
      <c r="S68" s="224"/>
      <c r="T68" s="224"/>
      <c r="U68" s="224"/>
      <c r="V68" s="224"/>
      <c r="W68" s="224"/>
      <c r="X68" s="224"/>
      <c r="Y68" s="224"/>
      <c r="Z68" s="224"/>
    </row>
    <row r="69" spans="1:26">
      <c r="A69" s="220"/>
      <c r="B69" s="220" t="s">
        <v>251</v>
      </c>
      <c r="C69" s="225" t="s">
        <v>384</v>
      </c>
      <c r="D69" s="225"/>
      <c r="E69" s="224"/>
      <c r="F69" s="224"/>
      <c r="G69" s="224"/>
      <c r="H69" s="224"/>
      <c r="I69" s="224"/>
      <c r="J69" s="224"/>
      <c r="K69" s="224"/>
      <c r="L69" s="224"/>
      <c r="M69" s="224"/>
      <c r="N69" s="220"/>
      <c r="O69" s="220" t="s">
        <v>251</v>
      </c>
      <c r="P69" s="225" t="s">
        <v>385</v>
      </c>
      <c r="Q69" s="225"/>
      <c r="R69" s="224"/>
      <c r="S69" s="224"/>
      <c r="T69" s="224"/>
      <c r="U69" s="224"/>
      <c r="V69" s="224"/>
      <c r="W69" s="224"/>
      <c r="X69" s="224"/>
      <c r="Y69" s="224"/>
      <c r="Z69" s="224"/>
    </row>
    <row r="70" spans="1:26">
      <c r="A70" s="219" t="s">
        <v>386</v>
      </c>
      <c r="B70" s="219" t="s">
        <v>244</v>
      </c>
      <c r="C70" s="221" t="s">
        <v>387</v>
      </c>
      <c r="D70" s="221"/>
      <c r="E70" s="224"/>
      <c r="F70" s="224"/>
      <c r="G70" s="224"/>
      <c r="H70" s="224"/>
      <c r="I70" s="224"/>
      <c r="J70" s="224"/>
      <c r="K70" s="224"/>
      <c r="L70" s="224"/>
      <c r="M70" s="224"/>
      <c r="N70" s="220"/>
      <c r="O70" s="220" t="s">
        <v>254</v>
      </c>
      <c r="P70" s="225" t="s">
        <v>388</v>
      </c>
      <c r="Q70" s="225"/>
      <c r="R70" s="224"/>
      <c r="S70" s="224"/>
      <c r="T70" s="224"/>
      <c r="U70" s="224"/>
      <c r="V70" s="224"/>
      <c r="W70" s="224"/>
      <c r="X70" s="224"/>
      <c r="Y70" s="224"/>
      <c r="Z70" s="224"/>
    </row>
    <row r="71" spans="1:26">
      <c r="A71" s="220"/>
      <c r="B71" s="220" t="s">
        <v>248</v>
      </c>
      <c r="C71" s="225" t="s">
        <v>389</v>
      </c>
      <c r="D71" s="225"/>
      <c r="E71" s="224"/>
      <c r="F71" s="224"/>
      <c r="G71" s="224"/>
      <c r="H71" s="224"/>
      <c r="I71" s="224"/>
      <c r="J71" s="224"/>
      <c r="K71" s="224"/>
      <c r="L71" s="224"/>
      <c r="M71" s="224"/>
      <c r="N71" s="220"/>
      <c r="O71" s="220" t="s">
        <v>278</v>
      </c>
      <c r="P71" s="225" t="s">
        <v>297</v>
      </c>
      <c r="Q71" s="225"/>
      <c r="R71" s="224"/>
      <c r="S71" s="224"/>
      <c r="T71" s="224"/>
      <c r="U71" s="224"/>
      <c r="V71" s="224"/>
      <c r="W71" s="224"/>
      <c r="X71" s="224"/>
      <c r="Y71" s="224"/>
      <c r="Z71" s="224"/>
    </row>
    <row r="72" spans="1:26">
      <c r="A72" s="220"/>
      <c r="B72" s="220" t="s">
        <v>251</v>
      </c>
      <c r="C72" s="225" t="s">
        <v>390</v>
      </c>
      <c r="D72" s="225"/>
      <c r="E72" s="224"/>
      <c r="F72" s="224"/>
      <c r="G72" s="224"/>
      <c r="H72" s="224"/>
      <c r="I72" s="224"/>
      <c r="J72" s="224"/>
      <c r="K72" s="224"/>
      <c r="L72" s="224"/>
      <c r="M72" s="224"/>
      <c r="N72" s="220"/>
      <c r="O72" s="220" t="s">
        <v>259</v>
      </c>
      <c r="P72" s="225" t="s">
        <v>305</v>
      </c>
      <c r="Q72" s="225"/>
      <c r="R72" s="224"/>
      <c r="S72" s="224"/>
      <c r="T72" s="224"/>
      <c r="U72" s="224"/>
      <c r="V72" s="224"/>
      <c r="W72" s="224"/>
      <c r="X72" s="224"/>
      <c r="Y72" s="224"/>
      <c r="Z72" s="224"/>
    </row>
    <row r="73" spans="1:26">
      <c r="A73" s="220"/>
      <c r="B73" s="220" t="s">
        <v>254</v>
      </c>
      <c r="C73" s="225" t="s">
        <v>391</v>
      </c>
      <c r="D73" s="225"/>
      <c r="E73" s="224"/>
      <c r="F73" s="224"/>
      <c r="G73" s="224"/>
      <c r="H73" s="224"/>
      <c r="I73" s="224"/>
      <c r="J73" s="224"/>
      <c r="K73" s="224"/>
      <c r="L73" s="224"/>
      <c r="M73" s="224"/>
      <c r="N73" s="220"/>
      <c r="O73" s="220" t="s">
        <v>263</v>
      </c>
      <c r="P73" s="225" t="s">
        <v>392</v>
      </c>
      <c r="Q73" s="225"/>
      <c r="R73" s="224"/>
      <c r="S73" s="224"/>
      <c r="T73" s="224"/>
      <c r="U73" s="224"/>
      <c r="V73" s="224"/>
      <c r="W73" s="224"/>
      <c r="X73" s="224"/>
      <c r="Y73" s="224"/>
      <c r="Z73" s="224"/>
    </row>
    <row r="74" spans="1:26">
      <c r="A74" s="220"/>
      <c r="B74" s="220" t="s">
        <v>274</v>
      </c>
      <c r="C74" s="225" t="s">
        <v>393</v>
      </c>
      <c r="D74" s="225"/>
      <c r="E74" s="224"/>
      <c r="F74" s="224"/>
      <c r="G74" s="224"/>
      <c r="H74" s="224"/>
      <c r="I74" s="224"/>
      <c r="J74" s="224"/>
      <c r="K74" s="224"/>
      <c r="L74" s="224"/>
      <c r="M74" s="224"/>
      <c r="N74" s="220"/>
      <c r="O74" s="220" t="s">
        <v>266</v>
      </c>
      <c r="P74" s="225" t="s">
        <v>394</v>
      </c>
      <c r="Q74" s="225"/>
      <c r="R74" s="224"/>
      <c r="S74" s="224"/>
      <c r="T74" s="224"/>
      <c r="U74" s="224"/>
      <c r="V74" s="224"/>
      <c r="W74" s="224"/>
      <c r="X74" s="224"/>
      <c r="Y74" s="224"/>
      <c r="Z74" s="224"/>
    </row>
    <row r="75" spans="1:26">
      <c r="A75" s="219" t="s">
        <v>395</v>
      </c>
      <c r="B75" s="219" t="s">
        <v>244</v>
      </c>
      <c r="C75" s="221" t="s">
        <v>396</v>
      </c>
      <c r="D75" s="221"/>
      <c r="E75" s="224"/>
      <c r="F75" s="224"/>
      <c r="G75" s="224"/>
      <c r="H75" s="224"/>
      <c r="I75" s="224"/>
      <c r="J75" s="224"/>
      <c r="K75" s="224"/>
      <c r="L75" s="224"/>
      <c r="M75" s="224"/>
      <c r="N75" s="220"/>
      <c r="O75" s="220" t="s">
        <v>282</v>
      </c>
      <c r="P75" s="225" t="s">
        <v>299</v>
      </c>
      <c r="Q75" s="225"/>
      <c r="R75" s="224"/>
      <c r="S75" s="224"/>
      <c r="T75" s="224"/>
      <c r="U75" s="224"/>
      <c r="V75" s="224"/>
      <c r="W75" s="224"/>
      <c r="X75" s="224"/>
      <c r="Y75" s="224"/>
      <c r="Z75" s="224"/>
    </row>
    <row r="76" spans="1:26">
      <c r="A76" s="220"/>
      <c r="B76" s="220" t="s">
        <v>248</v>
      </c>
      <c r="C76" s="225" t="s">
        <v>397</v>
      </c>
      <c r="D76" s="225"/>
      <c r="E76" s="224"/>
      <c r="F76" s="224"/>
      <c r="G76" s="224"/>
      <c r="H76" s="224"/>
      <c r="I76" s="224"/>
      <c r="J76" s="224"/>
      <c r="K76" s="224"/>
      <c r="L76" s="224"/>
      <c r="M76" s="224"/>
      <c r="N76" s="220"/>
      <c r="O76" s="220" t="s">
        <v>398</v>
      </c>
      <c r="P76" s="225" t="s">
        <v>399</v>
      </c>
      <c r="Q76" s="225"/>
      <c r="R76" s="224"/>
      <c r="S76" s="224"/>
      <c r="T76" s="224"/>
      <c r="U76" s="224"/>
      <c r="V76" s="224"/>
      <c r="W76" s="224"/>
      <c r="X76" s="224"/>
      <c r="Y76" s="224"/>
      <c r="Z76" s="224"/>
    </row>
    <row r="77" spans="1:26">
      <c r="A77" s="220"/>
      <c r="B77" s="220" t="s">
        <v>251</v>
      </c>
      <c r="C77" s="225" t="s">
        <v>400</v>
      </c>
      <c r="D77" s="225"/>
      <c r="E77" s="224"/>
      <c r="F77" s="224"/>
      <c r="G77" s="224"/>
      <c r="H77" s="224"/>
      <c r="I77" s="224"/>
      <c r="J77" s="224"/>
      <c r="K77" s="224"/>
      <c r="L77" s="224"/>
      <c r="M77" s="224"/>
      <c r="N77" s="220"/>
      <c r="O77" s="220" t="s">
        <v>401</v>
      </c>
      <c r="P77" s="225" t="s">
        <v>402</v>
      </c>
      <c r="Q77" s="225"/>
      <c r="R77" s="224"/>
      <c r="S77" s="224"/>
      <c r="T77" s="224"/>
      <c r="U77" s="224"/>
      <c r="V77" s="224"/>
      <c r="W77" s="224"/>
      <c r="X77" s="224"/>
      <c r="Y77" s="224"/>
      <c r="Z77" s="224"/>
    </row>
    <row r="78" spans="1:26">
      <c r="A78" s="219" t="s">
        <v>403</v>
      </c>
      <c r="B78" s="219" t="s">
        <v>244</v>
      </c>
      <c r="C78" s="221" t="s">
        <v>58</v>
      </c>
      <c r="D78" s="221"/>
      <c r="E78" s="224"/>
      <c r="F78" s="224"/>
      <c r="G78" s="224"/>
      <c r="H78" s="224"/>
      <c r="I78" s="224"/>
      <c r="J78" s="224"/>
      <c r="K78" s="224"/>
      <c r="L78" s="224"/>
      <c r="M78" s="224"/>
      <c r="N78" s="220"/>
      <c r="O78" s="220" t="s">
        <v>404</v>
      </c>
      <c r="P78" s="225" t="s">
        <v>405</v>
      </c>
      <c r="Q78" s="225"/>
      <c r="R78" s="224"/>
      <c r="S78" s="224"/>
      <c r="T78" s="224"/>
      <c r="U78" s="224"/>
      <c r="V78" s="224"/>
      <c r="W78" s="224"/>
      <c r="X78" s="224"/>
      <c r="Y78" s="224"/>
      <c r="Z78" s="224"/>
    </row>
    <row r="79" spans="1:26">
      <c r="A79" s="220"/>
      <c r="B79" s="220" t="s">
        <v>259</v>
      </c>
      <c r="C79" s="225" t="s">
        <v>406</v>
      </c>
      <c r="D79" s="225"/>
      <c r="E79" s="224"/>
      <c r="F79" s="224"/>
      <c r="G79" s="224"/>
      <c r="H79" s="224"/>
      <c r="I79" s="224"/>
      <c r="J79" s="224"/>
      <c r="K79" s="224"/>
      <c r="L79" s="224"/>
      <c r="M79" s="224"/>
      <c r="N79" s="220"/>
      <c r="O79" s="220" t="s">
        <v>257</v>
      </c>
      <c r="P79" s="225" t="s">
        <v>407</v>
      </c>
      <c r="Q79" s="225"/>
      <c r="R79" s="224"/>
      <c r="S79" s="224"/>
      <c r="T79" s="224"/>
      <c r="U79" s="224"/>
      <c r="V79" s="224"/>
      <c r="W79" s="224"/>
      <c r="X79" s="224"/>
      <c r="Y79" s="224"/>
      <c r="Z79" s="224"/>
    </row>
    <row r="80" spans="1:26">
      <c r="A80" s="220"/>
      <c r="B80" s="220" t="s">
        <v>263</v>
      </c>
      <c r="C80" s="225" t="s">
        <v>408</v>
      </c>
      <c r="D80" s="225"/>
      <c r="E80" s="224"/>
      <c r="F80" s="224"/>
      <c r="G80" s="224"/>
      <c r="H80" s="224"/>
      <c r="I80" s="224"/>
      <c r="J80" s="224"/>
      <c r="K80" s="224"/>
      <c r="L80" s="224"/>
      <c r="M80" s="224"/>
      <c r="N80" s="219" t="s">
        <v>409</v>
      </c>
      <c r="O80" s="219" t="s">
        <v>244</v>
      </c>
      <c r="P80" s="221" t="s">
        <v>410</v>
      </c>
      <c r="Q80" s="221"/>
      <c r="R80" s="224"/>
      <c r="S80" s="224"/>
      <c r="T80" s="224"/>
      <c r="U80" s="224"/>
      <c r="V80" s="224"/>
      <c r="W80" s="224"/>
      <c r="X80" s="224"/>
      <c r="Y80" s="224"/>
      <c r="Z80" s="224"/>
    </row>
    <row r="81" spans="1:26">
      <c r="A81" s="220"/>
      <c r="B81" s="220" t="s">
        <v>266</v>
      </c>
      <c r="C81" s="225" t="s">
        <v>411</v>
      </c>
      <c r="D81" s="225"/>
      <c r="E81" s="224"/>
      <c r="F81" s="224"/>
      <c r="G81" s="224"/>
      <c r="H81" s="224"/>
      <c r="I81" s="224"/>
      <c r="J81" s="224"/>
      <c r="K81" s="224"/>
      <c r="L81" s="224"/>
      <c r="M81" s="224"/>
      <c r="N81" s="220"/>
      <c r="O81" s="220" t="s">
        <v>248</v>
      </c>
      <c r="P81" s="225" t="s">
        <v>383</v>
      </c>
      <c r="Q81" s="225"/>
      <c r="R81" s="224"/>
      <c r="S81" s="224"/>
      <c r="T81" s="224"/>
      <c r="U81" s="224"/>
      <c r="V81" s="224"/>
      <c r="W81" s="224"/>
      <c r="X81" s="224"/>
      <c r="Y81" s="224"/>
      <c r="Z81" s="224"/>
    </row>
    <row r="82" spans="1:26">
      <c r="A82" s="220"/>
      <c r="B82" s="220" t="s">
        <v>257</v>
      </c>
      <c r="C82" s="225" t="s">
        <v>58</v>
      </c>
      <c r="D82" s="225"/>
      <c r="E82" s="224"/>
      <c r="F82" s="224"/>
      <c r="G82" s="224"/>
      <c r="H82" s="224"/>
      <c r="I82" s="224"/>
      <c r="J82" s="224"/>
      <c r="K82" s="224"/>
      <c r="L82" s="224"/>
      <c r="M82" s="224"/>
      <c r="N82" s="220"/>
      <c r="O82" s="220" t="s">
        <v>251</v>
      </c>
      <c r="P82" s="225" t="s">
        <v>385</v>
      </c>
      <c r="Q82" s="225"/>
      <c r="R82" s="224"/>
      <c r="S82" s="224"/>
      <c r="T82" s="224"/>
      <c r="U82" s="224"/>
      <c r="V82" s="224"/>
      <c r="W82" s="224"/>
      <c r="X82" s="224"/>
      <c r="Y82" s="224"/>
      <c r="Z82" s="224"/>
    </row>
    <row r="83" spans="1:26">
      <c r="A83" s="232"/>
      <c r="B83" s="233"/>
      <c r="C83" s="232"/>
      <c r="D83" s="232"/>
      <c r="E83" s="224"/>
      <c r="F83" s="224"/>
      <c r="G83" s="224"/>
      <c r="H83" s="224"/>
      <c r="I83" s="224"/>
      <c r="J83" s="224"/>
      <c r="K83" s="224"/>
      <c r="L83" s="224"/>
      <c r="M83" s="224"/>
      <c r="N83" s="232"/>
      <c r="O83" s="233" t="s">
        <v>254</v>
      </c>
      <c r="P83" s="232" t="s">
        <v>388</v>
      </c>
      <c r="Q83" s="232"/>
      <c r="R83" s="224"/>
      <c r="S83" s="224"/>
      <c r="T83" s="224"/>
      <c r="U83" s="224"/>
      <c r="V83" s="224"/>
      <c r="W83" s="224"/>
      <c r="X83" s="224"/>
      <c r="Y83" s="224"/>
      <c r="Z83" s="224"/>
    </row>
    <row r="84" spans="1:26">
      <c r="A84" s="232"/>
      <c r="B84" s="233"/>
      <c r="C84" s="232"/>
      <c r="D84" s="232"/>
      <c r="E84" s="224"/>
      <c r="F84" s="224"/>
      <c r="G84" s="224"/>
      <c r="H84" s="224"/>
      <c r="I84" s="224"/>
      <c r="J84" s="224"/>
      <c r="K84" s="224"/>
      <c r="L84" s="224"/>
      <c r="M84" s="224"/>
      <c r="N84" s="232"/>
      <c r="O84" s="233" t="s">
        <v>278</v>
      </c>
      <c r="P84" s="232" t="s">
        <v>297</v>
      </c>
      <c r="Q84" s="232"/>
      <c r="R84" s="224"/>
      <c r="S84" s="224"/>
      <c r="T84" s="224"/>
      <c r="U84" s="224"/>
      <c r="V84" s="224"/>
      <c r="W84" s="224"/>
      <c r="X84" s="224"/>
      <c r="Y84" s="224"/>
      <c r="Z84" s="224"/>
    </row>
    <row r="85" spans="1:26">
      <c r="A85" s="232"/>
      <c r="B85" s="233"/>
      <c r="C85" s="232"/>
      <c r="D85" s="232"/>
      <c r="E85" s="224"/>
      <c r="F85" s="224"/>
      <c r="G85" s="224"/>
      <c r="H85" s="224"/>
      <c r="I85" s="224"/>
      <c r="J85" s="224"/>
      <c r="K85" s="224"/>
      <c r="L85" s="224"/>
      <c r="M85" s="224"/>
      <c r="N85" s="232"/>
      <c r="O85" s="233" t="s">
        <v>259</v>
      </c>
      <c r="P85" s="232" t="s">
        <v>305</v>
      </c>
      <c r="Q85" s="232"/>
      <c r="R85" s="224"/>
      <c r="S85" s="224"/>
      <c r="T85" s="224"/>
      <c r="U85" s="224"/>
      <c r="V85" s="224"/>
      <c r="W85" s="224"/>
      <c r="X85" s="224"/>
      <c r="Y85" s="224"/>
      <c r="Z85" s="224"/>
    </row>
    <row r="86" spans="1:26">
      <c r="A86" s="232"/>
      <c r="B86" s="233"/>
      <c r="C86" s="232"/>
      <c r="D86" s="232"/>
      <c r="E86" s="224"/>
      <c r="F86" s="224"/>
      <c r="G86" s="224"/>
      <c r="H86" s="224"/>
      <c r="I86" s="224"/>
      <c r="J86" s="224"/>
      <c r="K86" s="224"/>
      <c r="L86" s="224"/>
      <c r="M86" s="224"/>
      <c r="N86" s="232"/>
      <c r="O86" s="233" t="s">
        <v>263</v>
      </c>
      <c r="P86" s="232" t="s">
        <v>392</v>
      </c>
      <c r="Q86" s="232"/>
      <c r="R86" s="224"/>
      <c r="S86" s="224"/>
      <c r="T86" s="224"/>
      <c r="U86" s="224"/>
      <c r="V86" s="224"/>
      <c r="W86" s="224"/>
      <c r="X86" s="224"/>
      <c r="Y86" s="224"/>
      <c r="Z86" s="224"/>
    </row>
    <row r="87" spans="1:26">
      <c r="A87" s="232"/>
      <c r="B87" s="233"/>
      <c r="C87" s="232"/>
      <c r="D87" s="232"/>
      <c r="E87" s="224"/>
      <c r="F87" s="224"/>
      <c r="G87" s="224"/>
      <c r="H87" s="224"/>
      <c r="I87" s="224"/>
      <c r="J87" s="224"/>
      <c r="K87" s="224"/>
      <c r="L87" s="224"/>
      <c r="M87" s="224"/>
      <c r="N87" s="232"/>
      <c r="O87" s="233" t="s">
        <v>266</v>
      </c>
      <c r="P87" s="232" t="s">
        <v>394</v>
      </c>
      <c r="Q87" s="232"/>
      <c r="R87" s="224"/>
      <c r="S87" s="224"/>
      <c r="T87" s="224"/>
      <c r="U87" s="224"/>
      <c r="V87" s="224"/>
      <c r="W87" s="224"/>
      <c r="X87" s="224"/>
      <c r="Y87" s="224"/>
      <c r="Z87" s="224"/>
    </row>
    <row r="88" spans="1:26">
      <c r="A88" s="232"/>
      <c r="B88" s="233"/>
      <c r="C88" s="232"/>
      <c r="D88" s="232"/>
      <c r="E88" s="224"/>
      <c r="F88" s="224"/>
      <c r="G88" s="224"/>
      <c r="H88" s="224"/>
      <c r="I88" s="224"/>
      <c r="J88" s="224"/>
      <c r="K88" s="224"/>
      <c r="L88" s="224"/>
      <c r="M88" s="224"/>
      <c r="N88" s="232"/>
      <c r="O88" s="233" t="s">
        <v>269</v>
      </c>
      <c r="P88" s="232" t="s">
        <v>412</v>
      </c>
      <c r="Q88" s="232"/>
      <c r="R88" s="224"/>
      <c r="S88" s="224"/>
      <c r="T88" s="224"/>
      <c r="U88" s="224"/>
      <c r="V88" s="224"/>
      <c r="W88" s="224"/>
      <c r="X88" s="224"/>
      <c r="Y88" s="224"/>
      <c r="Z88" s="224"/>
    </row>
    <row r="89" spans="1:26">
      <c r="A89" s="232"/>
      <c r="B89" s="233"/>
      <c r="C89" s="232"/>
      <c r="D89" s="232"/>
      <c r="E89" s="224"/>
      <c r="F89" s="224"/>
      <c r="G89" s="224"/>
      <c r="H89" s="224"/>
      <c r="I89" s="224"/>
      <c r="J89" s="224"/>
      <c r="K89" s="224"/>
      <c r="L89" s="224"/>
      <c r="M89" s="224"/>
      <c r="N89" s="232"/>
      <c r="O89" s="233" t="s">
        <v>272</v>
      </c>
      <c r="P89" s="232" t="s">
        <v>413</v>
      </c>
      <c r="Q89" s="232"/>
      <c r="R89" s="224"/>
      <c r="S89" s="224"/>
      <c r="T89" s="224"/>
      <c r="U89" s="224"/>
      <c r="V89" s="224"/>
      <c r="W89" s="224"/>
      <c r="X89" s="224"/>
      <c r="Y89" s="224"/>
      <c r="Z89" s="224"/>
    </row>
    <row r="90" spans="1:26">
      <c r="A90" s="232"/>
      <c r="B90" s="233"/>
      <c r="C90" s="232"/>
      <c r="D90" s="232"/>
      <c r="E90" s="224"/>
      <c r="F90" s="224"/>
      <c r="G90" s="224"/>
      <c r="H90" s="224"/>
      <c r="I90" s="224"/>
      <c r="J90" s="224"/>
      <c r="K90" s="224"/>
      <c r="L90" s="224"/>
      <c r="M90" s="224"/>
      <c r="N90" s="232"/>
      <c r="O90" s="233" t="s">
        <v>276</v>
      </c>
      <c r="P90" s="232" t="s">
        <v>414</v>
      </c>
      <c r="Q90" s="232"/>
      <c r="R90" s="224"/>
      <c r="S90" s="224"/>
      <c r="T90" s="224"/>
      <c r="U90" s="224"/>
      <c r="V90" s="224"/>
      <c r="W90" s="224"/>
      <c r="X90" s="224"/>
      <c r="Y90" s="224"/>
      <c r="Z90" s="224"/>
    </row>
    <row r="91" spans="1:26">
      <c r="A91" s="232"/>
      <c r="B91" s="233"/>
      <c r="C91" s="232"/>
      <c r="D91" s="232"/>
      <c r="E91" s="224"/>
      <c r="F91" s="224"/>
      <c r="G91" s="224"/>
      <c r="H91" s="224"/>
      <c r="I91" s="224"/>
      <c r="J91" s="224"/>
      <c r="K91" s="224"/>
      <c r="L91" s="224"/>
      <c r="M91" s="224"/>
      <c r="N91" s="232"/>
      <c r="O91" s="233" t="s">
        <v>280</v>
      </c>
      <c r="P91" s="232" t="s">
        <v>415</v>
      </c>
      <c r="Q91" s="232"/>
      <c r="R91" s="224"/>
      <c r="S91" s="224"/>
      <c r="T91" s="224"/>
      <c r="U91" s="224"/>
      <c r="V91" s="224"/>
      <c r="W91" s="224"/>
      <c r="X91" s="224"/>
      <c r="Y91" s="224"/>
      <c r="Z91" s="224"/>
    </row>
    <row r="92" spans="1:26">
      <c r="A92" s="232"/>
      <c r="B92" s="233"/>
      <c r="C92" s="232"/>
      <c r="D92" s="232"/>
      <c r="E92" s="224"/>
      <c r="F92" s="224"/>
      <c r="G92" s="224"/>
      <c r="H92" s="224"/>
      <c r="I92" s="224"/>
      <c r="J92" s="224"/>
      <c r="K92" s="224"/>
      <c r="L92" s="224"/>
      <c r="M92" s="224"/>
      <c r="N92" s="232"/>
      <c r="O92" s="233" t="s">
        <v>282</v>
      </c>
      <c r="P92" s="232" t="s">
        <v>299</v>
      </c>
      <c r="Q92" s="232"/>
      <c r="R92" s="224"/>
      <c r="S92" s="224"/>
      <c r="T92" s="224"/>
      <c r="U92" s="224"/>
      <c r="V92" s="224"/>
      <c r="W92" s="224"/>
      <c r="X92" s="224"/>
      <c r="Y92" s="224"/>
      <c r="Z92" s="224"/>
    </row>
    <row r="93" spans="1:26">
      <c r="A93" s="232"/>
      <c r="B93" s="233"/>
      <c r="C93" s="232"/>
      <c r="D93" s="232"/>
      <c r="E93" s="224"/>
      <c r="F93" s="224"/>
      <c r="G93" s="224"/>
      <c r="H93" s="224"/>
      <c r="I93" s="224"/>
      <c r="J93" s="224"/>
      <c r="K93" s="224"/>
      <c r="L93" s="224"/>
      <c r="M93" s="224"/>
      <c r="N93" s="232"/>
      <c r="O93" s="233" t="s">
        <v>398</v>
      </c>
      <c r="P93" s="232" t="s">
        <v>399</v>
      </c>
      <c r="Q93" s="232"/>
      <c r="R93" s="224"/>
      <c r="S93" s="224"/>
      <c r="T93" s="224"/>
      <c r="U93" s="224"/>
      <c r="V93" s="224"/>
      <c r="W93" s="224"/>
      <c r="X93" s="224"/>
      <c r="Y93" s="224"/>
      <c r="Z93" s="224"/>
    </row>
    <row r="94" spans="1:26">
      <c r="A94" s="232"/>
      <c r="B94" s="233"/>
      <c r="C94" s="232"/>
      <c r="D94" s="232"/>
      <c r="E94" s="224"/>
      <c r="F94" s="224"/>
      <c r="G94" s="224"/>
      <c r="H94" s="224"/>
      <c r="I94" s="224"/>
      <c r="J94" s="224"/>
      <c r="K94" s="224"/>
      <c r="L94" s="224"/>
      <c r="M94" s="224"/>
      <c r="N94" s="232"/>
      <c r="O94" s="233" t="s">
        <v>401</v>
      </c>
      <c r="P94" s="232" t="s">
        <v>402</v>
      </c>
      <c r="Q94" s="232"/>
      <c r="R94" s="224"/>
      <c r="S94" s="224"/>
      <c r="T94" s="224"/>
      <c r="U94" s="224"/>
      <c r="V94" s="224"/>
      <c r="W94" s="224"/>
      <c r="X94" s="224"/>
      <c r="Y94" s="224"/>
      <c r="Z94" s="224"/>
    </row>
    <row r="95" spans="1:26">
      <c r="A95" s="232"/>
      <c r="B95" s="233"/>
      <c r="C95" s="232"/>
      <c r="D95" s="232"/>
      <c r="E95" s="224"/>
      <c r="F95" s="224"/>
      <c r="G95" s="224"/>
      <c r="H95" s="224"/>
      <c r="I95" s="224"/>
      <c r="J95" s="224"/>
      <c r="K95" s="224"/>
      <c r="L95" s="224"/>
      <c r="M95" s="224"/>
      <c r="N95" s="232"/>
      <c r="O95" s="233" t="s">
        <v>404</v>
      </c>
      <c r="P95" s="232" t="s">
        <v>405</v>
      </c>
      <c r="Q95" s="232"/>
      <c r="R95" s="224"/>
      <c r="S95" s="224"/>
      <c r="T95" s="224"/>
      <c r="U95" s="224"/>
      <c r="V95" s="224"/>
      <c r="W95" s="224"/>
      <c r="X95" s="224"/>
      <c r="Y95" s="224"/>
      <c r="Z95" s="224"/>
    </row>
    <row r="96" spans="1:26">
      <c r="A96" s="232"/>
      <c r="B96" s="233"/>
      <c r="C96" s="232"/>
      <c r="D96" s="232"/>
      <c r="E96" s="224"/>
      <c r="F96" s="224"/>
      <c r="G96" s="224"/>
      <c r="H96" s="224"/>
      <c r="I96" s="224"/>
      <c r="J96" s="224"/>
      <c r="K96" s="224"/>
      <c r="L96" s="224"/>
      <c r="M96" s="224"/>
      <c r="N96" s="232"/>
      <c r="O96" s="233" t="s">
        <v>257</v>
      </c>
      <c r="P96" s="232" t="s">
        <v>307</v>
      </c>
      <c r="Q96" s="237">
        <v>380</v>
      </c>
      <c r="R96" s="224">
        <v>380</v>
      </c>
      <c r="S96" s="224"/>
      <c r="T96" s="224">
        <v>380</v>
      </c>
      <c r="U96" s="224"/>
      <c r="V96" s="224"/>
      <c r="W96" s="224"/>
      <c r="X96" s="224"/>
      <c r="Y96" s="224"/>
      <c r="Z96" s="224"/>
    </row>
    <row r="97" spans="1:26">
      <c r="A97" s="232"/>
      <c r="B97" s="233"/>
      <c r="C97" s="232"/>
      <c r="D97" s="232"/>
      <c r="E97" s="224"/>
      <c r="F97" s="224"/>
      <c r="G97" s="224"/>
      <c r="H97" s="224"/>
      <c r="I97" s="224"/>
      <c r="J97" s="224"/>
      <c r="K97" s="224"/>
      <c r="L97" s="224"/>
      <c r="M97" s="224"/>
      <c r="N97" s="235" t="s">
        <v>416</v>
      </c>
      <c r="O97" s="236" t="s">
        <v>244</v>
      </c>
      <c r="P97" s="235" t="s">
        <v>417</v>
      </c>
      <c r="Q97" s="235"/>
      <c r="R97" s="224"/>
      <c r="S97" s="224"/>
      <c r="T97" s="224"/>
      <c r="U97" s="224"/>
      <c r="V97" s="224"/>
      <c r="W97" s="224"/>
      <c r="X97" s="224"/>
      <c r="Y97" s="224"/>
      <c r="Z97" s="224"/>
    </row>
    <row r="98" spans="1:26">
      <c r="A98" s="232"/>
      <c r="B98" s="233"/>
      <c r="C98" s="232"/>
      <c r="D98" s="232"/>
      <c r="E98" s="224"/>
      <c r="F98" s="224"/>
      <c r="G98" s="224"/>
      <c r="H98" s="224"/>
      <c r="I98" s="224"/>
      <c r="J98" s="224"/>
      <c r="K98" s="224"/>
      <c r="L98" s="224"/>
      <c r="M98" s="224"/>
      <c r="N98" s="232"/>
      <c r="O98" s="233" t="s">
        <v>248</v>
      </c>
      <c r="P98" s="232" t="s">
        <v>418</v>
      </c>
      <c r="Q98" s="232"/>
      <c r="R98" s="224"/>
      <c r="S98" s="224"/>
      <c r="T98" s="224"/>
      <c r="U98" s="224"/>
      <c r="V98" s="224"/>
      <c r="W98" s="224"/>
      <c r="X98" s="224"/>
      <c r="Y98" s="224"/>
      <c r="Z98" s="224"/>
    </row>
    <row r="99" spans="1:26">
      <c r="A99" s="232"/>
      <c r="B99" s="233"/>
      <c r="C99" s="232"/>
      <c r="D99" s="232"/>
      <c r="E99" s="224"/>
      <c r="F99" s="224"/>
      <c r="G99" s="224"/>
      <c r="H99" s="224"/>
      <c r="I99" s="224"/>
      <c r="J99" s="224"/>
      <c r="K99" s="224"/>
      <c r="L99" s="224"/>
      <c r="M99" s="224"/>
      <c r="N99" s="232"/>
      <c r="O99" s="233" t="s">
        <v>257</v>
      </c>
      <c r="P99" s="232" t="s">
        <v>345</v>
      </c>
      <c r="Q99" s="232"/>
      <c r="R99" s="224"/>
      <c r="S99" s="224"/>
      <c r="T99" s="224"/>
      <c r="U99" s="224"/>
      <c r="V99" s="224"/>
      <c r="W99" s="224"/>
      <c r="X99" s="224"/>
      <c r="Y99" s="224"/>
      <c r="Z99" s="224"/>
    </row>
    <row r="100" spans="1:26">
      <c r="A100" s="232"/>
      <c r="B100" s="233"/>
      <c r="C100" s="232"/>
      <c r="D100" s="232"/>
      <c r="E100" s="224"/>
      <c r="F100" s="224"/>
      <c r="G100" s="224"/>
      <c r="H100" s="224"/>
      <c r="I100" s="224"/>
      <c r="J100" s="224"/>
      <c r="K100" s="224"/>
      <c r="L100" s="224"/>
      <c r="M100" s="224"/>
      <c r="N100" s="235" t="s">
        <v>419</v>
      </c>
      <c r="O100" s="236" t="s">
        <v>244</v>
      </c>
      <c r="P100" s="235" t="s">
        <v>337</v>
      </c>
      <c r="Q100" s="235"/>
      <c r="R100" s="224"/>
      <c r="S100" s="224"/>
      <c r="T100" s="224"/>
      <c r="U100" s="224"/>
      <c r="V100" s="224"/>
      <c r="W100" s="224"/>
      <c r="X100" s="224"/>
      <c r="Y100" s="224"/>
      <c r="Z100" s="224"/>
    </row>
    <row r="101" spans="1:26">
      <c r="A101" s="232"/>
      <c r="B101" s="233"/>
      <c r="C101" s="232"/>
      <c r="D101" s="232"/>
      <c r="E101" s="224"/>
      <c r="F101" s="224"/>
      <c r="G101" s="224"/>
      <c r="H101" s="224"/>
      <c r="I101" s="224"/>
      <c r="J101" s="224"/>
      <c r="K101" s="224"/>
      <c r="L101" s="224"/>
      <c r="M101" s="224"/>
      <c r="N101" s="232"/>
      <c r="O101" s="233" t="s">
        <v>248</v>
      </c>
      <c r="P101" s="232" t="s">
        <v>418</v>
      </c>
      <c r="Q101" s="232"/>
      <c r="R101" s="224"/>
      <c r="S101" s="224"/>
      <c r="T101" s="224"/>
      <c r="U101" s="224"/>
      <c r="V101" s="224"/>
      <c r="W101" s="224"/>
      <c r="X101" s="224"/>
      <c r="Y101" s="224"/>
      <c r="Z101" s="224"/>
    </row>
    <row r="102" spans="1:26">
      <c r="A102" s="232"/>
      <c r="B102" s="233"/>
      <c r="C102" s="232"/>
      <c r="D102" s="232"/>
      <c r="E102" s="224"/>
      <c r="F102" s="224"/>
      <c r="G102" s="224"/>
      <c r="H102" s="224"/>
      <c r="I102" s="224"/>
      <c r="J102" s="224"/>
      <c r="K102" s="224"/>
      <c r="L102" s="224"/>
      <c r="M102" s="224"/>
      <c r="N102" s="232"/>
      <c r="O102" s="233" t="s">
        <v>254</v>
      </c>
      <c r="P102" s="232" t="s">
        <v>420</v>
      </c>
      <c r="Q102" s="232"/>
      <c r="R102" s="224"/>
      <c r="S102" s="224"/>
      <c r="T102" s="224"/>
      <c r="U102" s="224"/>
      <c r="V102" s="224"/>
      <c r="W102" s="224"/>
      <c r="X102" s="224"/>
      <c r="Y102" s="224"/>
      <c r="Z102" s="224"/>
    </row>
    <row r="103" spans="1:26">
      <c r="A103" s="232"/>
      <c r="B103" s="233"/>
      <c r="C103" s="232"/>
      <c r="D103" s="232"/>
      <c r="E103" s="224"/>
      <c r="F103" s="224"/>
      <c r="G103" s="224"/>
      <c r="H103" s="224"/>
      <c r="I103" s="224"/>
      <c r="J103" s="224"/>
      <c r="K103" s="224"/>
      <c r="L103" s="224"/>
      <c r="M103" s="224"/>
      <c r="N103" s="232"/>
      <c r="O103" s="233" t="s">
        <v>274</v>
      </c>
      <c r="P103" s="232" t="s">
        <v>339</v>
      </c>
      <c r="Q103" s="232"/>
      <c r="R103" s="224"/>
      <c r="S103" s="224"/>
      <c r="T103" s="224"/>
      <c r="U103" s="224"/>
      <c r="V103" s="224"/>
      <c r="W103" s="224"/>
      <c r="X103" s="224"/>
      <c r="Y103" s="224"/>
      <c r="Z103" s="224"/>
    </row>
    <row r="104" spans="1:26">
      <c r="A104" s="232"/>
      <c r="B104" s="233"/>
      <c r="C104" s="232"/>
      <c r="D104" s="232"/>
      <c r="E104" s="224"/>
      <c r="F104" s="224"/>
      <c r="G104" s="224"/>
      <c r="H104" s="224"/>
      <c r="I104" s="224"/>
      <c r="J104" s="224"/>
      <c r="K104" s="224"/>
      <c r="L104" s="224"/>
      <c r="M104" s="224"/>
      <c r="N104" s="232"/>
      <c r="O104" s="233" t="s">
        <v>278</v>
      </c>
      <c r="P104" s="232" t="s">
        <v>342</v>
      </c>
      <c r="Q104" s="232"/>
      <c r="R104" s="224"/>
      <c r="S104" s="224"/>
      <c r="T104" s="224"/>
      <c r="U104" s="224"/>
      <c r="V104" s="224"/>
      <c r="W104" s="224"/>
      <c r="X104" s="224"/>
      <c r="Y104" s="224"/>
      <c r="Z104" s="224"/>
    </row>
    <row r="105" spans="1:26">
      <c r="A105" s="232"/>
      <c r="B105" s="233"/>
      <c r="C105" s="232"/>
      <c r="D105" s="232"/>
      <c r="E105" s="224"/>
      <c r="F105" s="224"/>
      <c r="G105" s="224"/>
      <c r="H105" s="224"/>
      <c r="I105" s="224"/>
      <c r="J105" s="224"/>
      <c r="K105" s="224"/>
      <c r="L105" s="224"/>
      <c r="M105" s="224"/>
      <c r="N105" s="232"/>
      <c r="O105" s="233" t="s">
        <v>257</v>
      </c>
      <c r="P105" s="232" t="s">
        <v>345</v>
      </c>
      <c r="Q105" s="232"/>
      <c r="R105" s="224"/>
      <c r="S105" s="224"/>
      <c r="T105" s="224"/>
      <c r="U105" s="224"/>
      <c r="V105" s="224"/>
      <c r="W105" s="224"/>
      <c r="X105" s="224"/>
      <c r="Y105" s="224"/>
      <c r="Z105" s="224"/>
    </row>
    <row r="106" spans="1:26">
      <c r="A106" s="232"/>
      <c r="B106" s="233"/>
      <c r="C106" s="232"/>
      <c r="D106" s="232"/>
      <c r="E106" s="224"/>
      <c r="F106" s="224"/>
      <c r="G106" s="224"/>
      <c r="H106" s="224"/>
      <c r="I106" s="224"/>
      <c r="J106" s="224"/>
      <c r="K106" s="224"/>
      <c r="L106" s="224"/>
      <c r="M106" s="224"/>
      <c r="N106" s="235" t="s">
        <v>421</v>
      </c>
      <c r="O106" s="236" t="s">
        <v>244</v>
      </c>
      <c r="P106" s="235" t="s">
        <v>366</v>
      </c>
      <c r="Q106" s="235"/>
      <c r="R106" s="224"/>
      <c r="S106" s="224"/>
      <c r="T106" s="224"/>
      <c r="U106" s="224"/>
      <c r="V106" s="224"/>
      <c r="W106" s="224"/>
      <c r="X106" s="224"/>
      <c r="Y106" s="224"/>
      <c r="Z106" s="224"/>
    </row>
    <row r="107" spans="1:26">
      <c r="A107" s="232"/>
      <c r="B107" s="233"/>
      <c r="C107" s="232"/>
      <c r="D107" s="232"/>
      <c r="E107" s="224"/>
      <c r="F107" s="224"/>
      <c r="G107" s="224"/>
      <c r="H107" s="224"/>
      <c r="I107" s="224"/>
      <c r="J107" s="224"/>
      <c r="K107" s="224"/>
      <c r="L107" s="224"/>
      <c r="M107" s="224"/>
      <c r="N107" s="232"/>
      <c r="O107" s="233" t="s">
        <v>251</v>
      </c>
      <c r="P107" s="232" t="s">
        <v>368</v>
      </c>
      <c r="Q107" s="232"/>
      <c r="R107" s="224"/>
      <c r="S107" s="224"/>
      <c r="T107" s="224"/>
      <c r="U107" s="224"/>
      <c r="V107" s="224"/>
      <c r="W107" s="224"/>
      <c r="X107" s="224"/>
      <c r="Y107" s="224"/>
      <c r="Z107" s="224"/>
    </row>
    <row r="108" spans="1:26">
      <c r="A108" s="232"/>
      <c r="B108" s="233"/>
      <c r="C108" s="232"/>
      <c r="D108" s="232"/>
      <c r="E108" s="224"/>
      <c r="F108" s="224"/>
      <c r="G108" s="224"/>
      <c r="H108" s="224"/>
      <c r="I108" s="224"/>
      <c r="J108" s="224"/>
      <c r="K108" s="224"/>
      <c r="L108" s="224"/>
      <c r="M108" s="224"/>
      <c r="N108" s="232"/>
      <c r="O108" s="233" t="s">
        <v>254</v>
      </c>
      <c r="P108" s="232" t="s">
        <v>369</v>
      </c>
      <c r="Q108" s="232"/>
      <c r="R108" s="224"/>
      <c r="S108" s="224"/>
      <c r="T108" s="224"/>
      <c r="U108" s="224"/>
      <c r="V108" s="224"/>
      <c r="W108" s="224"/>
      <c r="X108" s="224"/>
      <c r="Y108" s="224"/>
      <c r="Z108" s="224"/>
    </row>
    <row r="109" spans="1:26">
      <c r="A109" s="232"/>
      <c r="B109" s="233"/>
      <c r="C109" s="232"/>
      <c r="D109" s="232"/>
      <c r="E109" s="224"/>
      <c r="F109" s="224"/>
      <c r="G109" s="224"/>
      <c r="H109" s="224"/>
      <c r="I109" s="224"/>
      <c r="J109" s="224"/>
      <c r="K109" s="224"/>
      <c r="L109" s="224"/>
      <c r="M109" s="224"/>
      <c r="N109" s="235" t="s">
        <v>422</v>
      </c>
      <c r="O109" s="236" t="s">
        <v>244</v>
      </c>
      <c r="P109" s="235" t="s">
        <v>58</v>
      </c>
      <c r="Q109" s="235"/>
      <c r="R109" s="224"/>
      <c r="S109" s="224"/>
      <c r="T109" s="224"/>
      <c r="U109" s="224"/>
      <c r="V109" s="224"/>
      <c r="W109" s="224"/>
      <c r="X109" s="224"/>
      <c r="Y109" s="224"/>
      <c r="Z109" s="224"/>
    </row>
    <row r="110" spans="1:26">
      <c r="A110" s="232"/>
      <c r="B110" s="233"/>
      <c r="C110" s="232"/>
      <c r="D110" s="232"/>
      <c r="E110" s="224"/>
      <c r="F110" s="224"/>
      <c r="G110" s="224"/>
      <c r="H110" s="224"/>
      <c r="I110" s="224"/>
      <c r="J110" s="224"/>
      <c r="K110" s="224"/>
      <c r="L110" s="224"/>
      <c r="M110" s="224"/>
      <c r="N110" s="232"/>
      <c r="O110" s="233" t="s">
        <v>259</v>
      </c>
      <c r="P110" s="232" t="s">
        <v>406</v>
      </c>
      <c r="Q110" s="232"/>
      <c r="R110" s="224"/>
      <c r="S110" s="224"/>
      <c r="T110" s="224"/>
      <c r="U110" s="224"/>
      <c r="V110" s="224"/>
      <c r="W110" s="224"/>
      <c r="X110" s="224"/>
      <c r="Y110" s="224"/>
      <c r="Z110" s="224"/>
    </row>
    <row r="111" spans="1:26">
      <c r="A111" s="232"/>
      <c r="B111" s="233"/>
      <c r="C111" s="232"/>
      <c r="D111" s="232"/>
      <c r="E111" s="224"/>
      <c r="F111" s="224"/>
      <c r="G111" s="224"/>
      <c r="H111" s="224"/>
      <c r="I111" s="224"/>
      <c r="J111" s="224"/>
      <c r="K111" s="224"/>
      <c r="L111" s="224"/>
      <c r="M111" s="224"/>
      <c r="N111" s="232"/>
      <c r="O111" s="233" t="s">
        <v>263</v>
      </c>
      <c r="P111" s="232" t="s">
        <v>408</v>
      </c>
      <c r="Q111" s="232"/>
      <c r="R111" s="224"/>
      <c r="S111" s="224"/>
      <c r="T111" s="224"/>
      <c r="U111" s="224"/>
      <c r="V111" s="224"/>
      <c r="W111" s="224"/>
      <c r="X111" s="224"/>
      <c r="Y111" s="224"/>
      <c r="Z111" s="224"/>
    </row>
    <row r="112" spans="1:26">
      <c r="A112" s="232"/>
      <c r="B112" s="233"/>
      <c r="C112" s="232"/>
      <c r="D112" s="232"/>
      <c r="E112" s="224"/>
      <c r="F112" s="224"/>
      <c r="G112" s="224"/>
      <c r="H112" s="224"/>
      <c r="I112" s="224"/>
      <c r="J112" s="224"/>
      <c r="K112" s="224"/>
      <c r="L112" s="224"/>
      <c r="M112" s="224"/>
      <c r="N112" s="232"/>
      <c r="O112" s="233" t="s">
        <v>266</v>
      </c>
      <c r="P112" s="232" t="s">
        <v>411</v>
      </c>
      <c r="Q112" s="232"/>
      <c r="R112" s="224"/>
      <c r="S112" s="224"/>
      <c r="T112" s="224"/>
      <c r="U112" s="224"/>
      <c r="V112" s="224"/>
      <c r="W112" s="224"/>
      <c r="X112" s="224"/>
      <c r="Y112" s="224"/>
      <c r="Z112" s="224"/>
    </row>
    <row r="113" spans="1:26">
      <c r="A113" s="232"/>
      <c r="B113" s="233"/>
      <c r="C113" s="232"/>
      <c r="D113" s="232"/>
      <c r="E113" s="224"/>
      <c r="F113" s="224"/>
      <c r="G113" s="224"/>
      <c r="H113" s="224"/>
      <c r="I113" s="224"/>
      <c r="J113" s="224"/>
      <c r="K113" s="224"/>
      <c r="L113" s="224"/>
      <c r="M113" s="224"/>
      <c r="N113" s="232"/>
      <c r="O113" s="233" t="s">
        <v>257</v>
      </c>
      <c r="P113" s="232" t="s">
        <v>58</v>
      </c>
      <c r="Q113" s="232"/>
      <c r="R113" s="224"/>
      <c r="S113" s="224"/>
      <c r="T113" s="224"/>
      <c r="U113" s="224"/>
      <c r="V113" s="224"/>
      <c r="W113" s="224"/>
      <c r="X113" s="224"/>
      <c r="Y113" s="224"/>
      <c r="Z113" s="224"/>
    </row>
    <row r="114" customHeight="1" spans="1:26">
      <c r="A114" s="234" t="s">
        <v>114</v>
      </c>
      <c r="B114" s="234"/>
      <c r="C114" s="234"/>
      <c r="D114" s="234">
        <f>D31+D13+D8</f>
        <v>523.67</v>
      </c>
      <c r="E114" s="234">
        <f>E31+E13+E8</f>
        <v>523.67</v>
      </c>
      <c r="F114" s="234">
        <f>F31+F13+F8</f>
        <v>143.67</v>
      </c>
      <c r="G114" s="234">
        <f>G31+G13+G8</f>
        <v>380</v>
      </c>
      <c r="H114" s="224"/>
      <c r="I114" s="224"/>
      <c r="J114" s="224"/>
      <c r="K114" s="224"/>
      <c r="L114" s="224"/>
      <c r="M114" s="224"/>
      <c r="N114" s="234" t="s">
        <v>114</v>
      </c>
      <c r="O114" s="234"/>
      <c r="P114" s="234"/>
      <c r="Q114" s="234">
        <f>Q96+Q50+Q22+Q8</f>
        <v>523.67</v>
      </c>
      <c r="R114" s="234">
        <f>R96+R50+R22+R8</f>
        <v>523.67</v>
      </c>
      <c r="S114" s="234">
        <f>S96+S50+S22+S8</f>
        <v>143.67</v>
      </c>
      <c r="T114" s="234">
        <f>T96+T50+T22+T8</f>
        <v>380</v>
      </c>
      <c r="U114" s="224"/>
      <c r="V114" s="224"/>
      <c r="W114" s="224"/>
      <c r="X114" s="224"/>
      <c r="Y114" s="224"/>
      <c r="Z114" s="224"/>
    </row>
  </sheetData>
  <mergeCells count="13"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C16" sqref="C16"/>
    </sheetView>
  </sheetViews>
  <sheetFormatPr defaultColWidth="9.1047619047619" defaultRowHeight="14.25" customHeight="1" outlineLevelRow="7" outlineLevelCol="5"/>
  <cols>
    <col min="1" max="1" width="27.4380952380952" style="196" customWidth="1"/>
    <col min="2" max="2" width="20.8857142857143" style="196" customWidth="1"/>
    <col min="3" max="3" width="20.8857142857143" style="197" customWidth="1"/>
    <col min="4" max="6" width="20.8857142857143" style="198" customWidth="1"/>
    <col min="7" max="7" width="9.1047619047619" style="35" customWidth="1"/>
    <col min="8" max="16384" width="9.1047619047619" style="35"/>
  </cols>
  <sheetData>
    <row r="1" ht="12" customHeight="1" spans="1:6">
      <c r="A1" s="199"/>
      <c r="B1" s="199"/>
      <c r="C1" s="68"/>
      <c r="D1" s="1"/>
      <c r="E1" s="1"/>
      <c r="F1" s="161"/>
    </row>
    <row r="2" ht="36" customHeight="1" spans="1:6">
      <c r="A2" s="48" t="s">
        <v>423</v>
      </c>
      <c r="B2" s="48"/>
      <c r="C2" s="48"/>
      <c r="D2" s="48"/>
      <c r="E2" s="48"/>
      <c r="F2" s="48"/>
    </row>
    <row r="3" s="7" customFormat="1" ht="24" customHeight="1" spans="1:6">
      <c r="A3" s="38" t="s">
        <v>72</v>
      </c>
      <c r="B3" s="69"/>
      <c r="C3" s="50"/>
      <c r="F3" s="191" t="s">
        <v>73</v>
      </c>
    </row>
    <row r="4" s="195" customFormat="1" ht="19.5" customHeight="1" spans="1:6">
      <c r="A4" s="70" t="s">
        <v>424</v>
      </c>
      <c r="B4" s="131" t="s">
        <v>62</v>
      </c>
      <c r="C4" s="54" t="s">
        <v>64</v>
      </c>
      <c r="D4" s="55"/>
      <c r="E4" s="66"/>
      <c r="F4" s="131" t="s">
        <v>63</v>
      </c>
    </row>
    <row r="5" s="195" customFormat="1" ht="19.5" customHeight="1" spans="1:6">
      <c r="A5" s="73"/>
      <c r="B5" s="56"/>
      <c r="C5" s="58" t="s">
        <v>121</v>
      </c>
      <c r="D5" s="58" t="s">
        <v>65</v>
      </c>
      <c r="E5" s="58" t="s">
        <v>66</v>
      </c>
      <c r="F5" s="56"/>
    </row>
    <row r="6" s="195" customFormat="1" ht="18.75" customHeight="1" spans="1:6">
      <c r="A6" s="135">
        <v>1</v>
      </c>
      <c r="B6" s="135">
        <v>2</v>
      </c>
      <c r="C6" s="200">
        <v>3</v>
      </c>
      <c r="D6" s="135">
        <v>4</v>
      </c>
      <c r="E6" s="135">
        <v>5</v>
      </c>
      <c r="F6" s="135">
        <v>6</v>
      </c>
    </row>
    <row r="7" ht="18.75" customHeight="1" spans="1:6">
      <c r="A7" s="201">
        <v>8</v>
      </c>
      <c r="B7" s="202"/>
      <c r="C7" s="203">
        <v>5</v>
      </c>
      <c r="D7" s="202"/>
      <c r="E7" s="202">
        <v>5</v>
      </c>
      <c r="F7" s="202">
        <v>3</v>
      </c>
    </row>
    <row r="8" customHeight="1" spans="1:1">
      <c r="A8" s="204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 tint="-0.0999786370433668"/>
    <outlinePr summaryBelow="0" summaryRight="0"/>
    <pageSetUpPr fitToPage="1"/>
  </sheetPr>
  <dimension ref="A1:W25"/>
  <sheetViews>
    <sheetView workbookViewId="0">
      <selection activeCell="D34" sqref="D34"/>
    </sheetView>
  </sheetViews>
  <sheetFormatPr defaultColWidth="9.1047619047619" defaultRowHeight="14.25" customHeight="1"/>
  <cols>
    <col min="1" max="1" width="14.8857142857143" style="127" customWidth="1"/>
    <col min="2" max="2" width="20.7142857142857" style="139" customWidth="1"/>
    <col min="3" max="3" width="17.4380952380952" style="139" customWidth="1"/>
    <col min="4" max="4" width="15.1047619047619" style="139" customWidth="1"/>
    <col min="5" max="5" width="20.7142857142857" style="139" customWidth="1"/>
    <col min="6" max="7" width="14.3333333333333" style="139" customWidth="1"/>
    <col min="8" max="9" width="12.1047619047619" style="161" customWidth="1"/>
    <col min="10" max="10" width="14.552380952381" style="161" customWidth="1"/>
    <col min="11" max="13" width="12.1047619047619" style="161" customWidth="1"/>
    <col min="14" max="15" width="12.1047619047619" style="68" customWidth="1"/>
    <col min="16" max="16" width="14.8857142857143" style="68" customWidth="1"/>
    <col min="17" max="23" width="12.1047619047619" style="68" customWidth="1"/>
    <col min="24" max="24" width="9.1047619047619" style="35" customWidth="1"/>
    <col min="25" max="16384" width="9.1047619047619" style="35"/>
  </cols>
  <sheetData>
    <row r="1" ht="12" customHeight="1" spans="23:23">
      <c r="W1" s="190"/>
    </row>
    <row r="2" ht="39" customHeight="1" spans="1:23">
      <c r="A2" s="48" t="s">
        <v>425</v>
      </c>
      <c r="B2" s="48"/>
      <c r="C2" s="48"/>
      <c r="D2" s="48"/>
      <c r="E2" s="48"/>
      <c r="F2" s="48"/>
      <c r="G2" s="48"/>
      <c r="H2" s="162"/>
      <c r="I2" s="162"/>
      <c r="J2" s="162"/>
      <c r="K2" s="162"/>
      <c r="L2" s="162"/>
      <c r="M2" s="162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="7" customFormat="1" ht="24" customHeight="1" spans="1:23">
      <c r="A3" s="38" t="s">
        <v>72</v>
      </c>
      <c r="B3" s="163"/>
      <c r="C3" s="163"/>
      <c r="D3" s="163"/>
      <c r="E3" s="164"/>
      <c r="F3" s="164"/>
      <c r="G3" s="164"/>
      <c r="H3" s="114"/>
      <c r="I3" s="114"/>
      <c r="J3" s="114"/>
      <c r="K3" s="114"/>
      <c r="L3" s="114"/>
      <c r="M3" s="114"/>
      <c r="Q3" s="69"/>
      <c r="R3" s="69"/>
      <c r="S3" s="69"/>
      <c r="T3" s="69"/>
      <c r="U3" s="69"/>
      <c r="V3" s="69"/>
      <c r="W3" s="191" t="s">
        <v>73</v>
      </c>
    </row>
    <row r="4" ht="20.05" customHeight="1" spans="1:23">
      <c r="A4" s="165" t="s">
        <v>426</v>
      </c>
      <c r="B4" s="165" t="s">
        <v>427</v>
      </c>
      <c r="C4" s="165" t="s">
        <v>428</v>
      </c>
      <c r="D4" s="165" t="s">
        <v>127</v>
      </c>
      <c r="E4" s="165" t="s">
        <v>128</v>
      </c>
      <c r="F4" s="165" t="s">
        <v>429</v>
      </c>
      <c r="G4" s="165" t="s">
        <v>430</v>
      </c>
      <c r="H4" s="166" t="s">
        <v>431</v>
      </c>
      <c r="I4" s="71"/>
      <c r="J4" s="71"/>
      <c r="K4" s="71"/>
      <c r="L4" s="71"/>
      <c r="M4" s="71"/>
      <c r="N4" s="71"/>
      <c r="O4" s="71"/>
      <c r="P4" s="71"/>
      <c r="Q4" s="88"/>
      <c r="R4" s="88"/>
      <c r="S4" s="88"/>
      <c r="T4" s="88"/>
      <c r="U4" s="88"/>
      <c r="V4" s="88"/>
      <c r="W4" s="97"/>
    </row>
    <row r="5" ht="13.5" customHeight="1" spans="1:23">
      <c r="A5" s="167"/>
      <c r="B5" s="167"/>
      <c r="C5" s="167"/>
      <c r="D5" s="167"/>
      <c r="E5" s="167"/>
      <c r="F5" s="167"/>
      <c r="G5" s="167"/>
      <c r="H5" s="168" t="s">
        <v>432</v>
      </c>
      <c r="I5" s="179" t="s">
        <v>60</v>
      </c>
      <c r="J5" s="179"/>
      <c r="K5" s="179"/>
      <c r="L5" s="179"/>
      <c r="M5" s="179"/>
      <c r="N5" s="179"/>
      <c r="O5" s="179"/>
      <c r="P5" s="179"/>
      <c r="Q5" s="192" t="s">
        <v>28</v>
      </c>
      <c r="R5" s="166" t="s">
        <v>36</v>
      </c>
      <c r="S5" s="88"/>
      <c r="T5" s="88"/>
      <c r="U5" s="88"/>
      <c r="V5" s="88"/>
      <c r="W5" s="97"/>
    </row>
    <row r="6" ht="13.5" customHeight="1" spans="1:23">
      <c r="A6" s="167"/>
      <c r="B6" s="167"/>
      <c r="C6" s="167"/>
      <c r="D6" s="167"/>
      <c r="E6" s="167"/>
      <c r="F6" s="167"/>
      <c r="G6" s="167"/>
      <c r="H6" s="169"/>
      <c r="I6" s="179" t="s">
        <v>17</v>
      </c>
      <c r="J6" s="179"/>
      <c r="K6" s="179"/>
      <c r="L6" s="179"/>
      <c r="M6" s="179"/>
      <c r="N6" s="179"/>
      <c r="O6" s="180" t="s">
        <v>24</v>
      </c>
      <c r="P6" s="180" t="s">
        <v>27</v>
      </c>
      <c r="Q6" s="193"/>
      <c r="R6" s="194"/>
      <c r="S6" s="71"/>
      <c r="T6" s="71"/>
      <c r="U6" s="71"/>
      <c r="V6" s="71"/>
      <c r="W6" s="99"/>
    </row>
    <row r="7" ht="13.5" customHeight="1" spans="1:23">
      <c r="A7" s="167"/>
      <c r="B7" s="167"/>
      <c r="C7" s="167"/>
      <c r="D7" s="167"/>
      <c r="E7" s="167"/>
      <c r="F7" s="167"/>
      <c r="G7" s="167"/>
      <c r="H7" s="170"/>
      <c r="I7" s="179" t="s">
        <v>433</v>
      </c>
      <c r="J7" s="179"/>
      <c r="K7" s="181" t="s">
        <v>434</v>
      </c>
      <c r="L7" s="181" t="s">
        <v>435</v>
      </c>
      <c r="M7" s="181" t="s">
        <v>44</v>
      </c>
      <c r="N7" s="181" t="s">
        <v>45</v>
      </c>
      <c r="O7" s="182"/>
      <c r="P7" s="182"/>
      <c r="Q7" s="23"/>
      <c r="R7" s="70" t="s">
        <v>121</v>
      </c>
      <c r="S7" s="70" t="s">
        <v>29</v>
      </c>
      <c r="T7" s="70" t="s">
        <v>30</v>
      </c>
      <c r="U7" s="70" t="s">
        <v>31</v>
      </c>
      <c r="V7" s="70" t="s">
        <v>32</v>
      </c>
      <c r="W7" s="70" t="s">
        <v>33</v>
      </c>
    </row>
    <row r="8" ht="27" customHeight="1" spans="1:23">
      <c r="A8" s="171"/>
      <c r="B8" s="171"/>
      <c r="C8" s="171"/>
      <c r="D8" s="171"/>
      <c r="E8" s="171"/>
      <c r="F8" s="171"/>
      <c r="G8" s="171"/>
      <c r="H8" s="172"/>
      <c r="I8" s="179" t="s">
        <v>121</v>
      </c>
      <c r="J8" s="179" t="s">
        <v>436</v>
      </c>
      <c r="K8" s="179"/>
      <c r="L8" s="179"/>
      <c r="M8" s="179"/>
      <c r="N8" s="179"/>
      <c r="O8" s="183"/>
      <c r="P8" s="183"/>
      <c r="Q8" s="19"/>
      <c r="R8" s="73"/>
      <c r="S8" s="73"/>
      <c r="T8" s="73"/>
      <c r="U8" s="73"/>
      <c r="V8" s="73"/>
      <c r="W8" s="73"/>
    </row>
    <row r="9" ht="13.5" customHeight="1" spans="1:23">
      <c r="A9" s="125" t="s">
        <v>213</v>
      </c>
      <c r="B9" s="125" t="s">
        <v>214</v>
      </c>
      <c r="C9" s="125" t="s">
        <v>215</v>
      </c>
      <c r="D9" s="125" t="s">
        <v>216</v>
      </c>
      <c r="E9" s="125" t="s">
        <v>217</v>
      </c>
      <c r="F9" s="125" t="s">
        <v>218</v>
      </c>
      <c r="G9" s="125" t="s">
        <v>224</v>
      </c>
      <c r="H9" s="173" t="s">
        <v>225</v>
      </c>
      <c r="I9" s="184" t="s">
        <v>226</v>
      </c>
      <c r="J9" s="184" t="s">
        <v>227</v>
      </c>
      <c r="K9" s="184" t="s">
        <v>228</v>
      </c>
      <c r="L9" s="184" t="s">
        <v>229</v>
      </c>
      <c r="M9" s="184" t="s">
        <v>230</v>
      </c>
      <c r="N9" s="185" t="s">
        <v>231</v>
      </c>
      <c r="O9" s="185" t="s">
        <v>232</v>
      </c>
      <c r="P9" s="185" t="s">
        <v>233</v>
      </c>
      <c r="Q9" s="185" t="s">
        <v>234</v>
      </c>
      <c r="R9" s="185" t="s">
        <v>235</v>
      </c>
      <c r="S9" s="185" t="s">
        <v>236</v>
      </c>
      <c r="T9" s="185" t="s">
        <v>237</v>
      </c>
      <c r="U9" s="185" t="s">
        <v>238</v>
      </c>
      <c r="V9" s="185" t="s">
        <v>239</v>
      </c>
      <c r="W9" s="185" t="s">
        <v>240</v>
      </c>
    </row>
    <row r="10" ht="42" customHeight="1" spans="1:23">
      <c r="A10" s="40" t="s">
        <v>123</v>
      </c>
      <c r="B10" s="40" t="s">
        <v>437</v>
      </c>
      <c r="C10" s="40" t="s">
        <v>438</v>
      </c>
      <c r="D10" s="40" t="s">
        <v>157</v>
      </c>
      <c r="E10" s="40" t="s">
        <v>439</v>
      </c>
      <c r="F10" s="40" t="s">
        <v>440</v>
      </c>
      <c r="G10" s="40" t="s">
        <v>250</v>
      </c>
      <c r="H10" s="174">
        <v>30.23724</v>
      </c>
      <c r="I10" s="178">
        <v>30.23724</v>
      </c>
      <c r="J10" s="186"/>
      <c r="K10" s="186"/>
      <c r="L10" s="186"/>
      <c r="M10" s="178">
        <v>30.23724</v>
      </c>
      <c r="N10" s="187"/>
      <c r="O10" s="187"/>
      <c r="P10" s="187"/>
      <c r="Q10" s="60"/>
      <c r="R10" s="62"/>
      <c r="S10" s="60"/>
      <c r="T10" s="60"/>
      <c r="U10" s="187"/>
      <c r="V10" s="60"/>
      <c r="W10" s="60"/>
    </row>
    <row r="11" ht="37" customHeight="1" spans="1:23">
      <c r="A11" s="40" t="s">
        <v>123</v>
      </c>
      <c r="B11" s="40" t="s">
        <v>437</v>
      </c>
      <c r="C11" s="40" t="s">
        <v>438</v>
      </c>
      <c r="D11" s="40" t="s">
        <v>441</v>
      </c>
      <c r="E11" s="40" t="s">
        <v>439</v>
      </c>
      <c r="F11" s="40" t="s">
        <v>442</v>
      </c>
      <c r="G11" s="40" t="s">
        <v>253</v>
      </c>
      <c r="H11" s="174">
        <v>49.0176</v>
      </c>
      <c r="I11" s="178">
        <v>49.0176</v>
      </c>
      <c r="J11" s="188"/>
      <c r="K11" s="188"/>
      <c r="L11" s="188"/>
      <c r="M11" s="178">
        <v>49.0176</v>
      </c>
      <c r="N11" s="136"/>
      <c r="O11" s="187"/>
      <c r="P11" s="136"/>
      <c r="Q11" s="60"/>
      <c r="R11" s="62"/>
      <c r="S11" s="60"/>
      <c r="T11" s="60"/>
      <c r="U11" s="136"/>
      <c r="V11" s="60"/>
      <c r="W11" s="60"/>
    </row>
    <row r="12" ht="37" customHeight="1" spans="1:23">
      <c r="A12" s="40" t="s">
        <v>123</v>
      </c>
      <c r="B12" s="40" t="s">
        <v>437</v>
      </c>
      <c r="C12" s="40" t="s">
        <v>438</v>
      </c>
      <c r="D12" s="40" t="s">
        <v>443</v>
      </c>
      <c r="E12" s="40" t="s">
        <v>439</v>
      </c>
      <c r="F12" s="40" t="s">
        <v>444</v>
      </c>
      <c r="G12" s="40" t="s">
        <v>256</v>
      </c>
      <c r="H12" s="174">
        <v>2.2907</v>
      </c>
      <c r="I12" s="178">
        <v>2.2907</v>
      </c>
      <c r="J12" s="188"/>
      <c r="K12" s="188"/>
      <c r="L12" s="188"/>
      <c r="M12" s="178">
        <v>2.2907</v>
      </c>
      <c r="N12" s="136"/>
      <c r="O12" s="187"/>
      <c r="P12" s="136"/>
      <c r="Q12" s="60"/>
      <c r="R12" s="62"/>
      <c r="S12" s="60"/>
      <c r="T12" s="60"/>
      <c r="U12" s="136"/>
      <c r="V12" s="60"/>
      <c r="W12" s="60"/>
    </row>
    <row r="13" ht="37" customHeight="1" spans="1:23">
      <c r="A13" s="40" t="s">
        <v>123</v>
      </c>
      <c r="B13" s="40" t="s">
        <v>437</v>
      </c>
      <c r="C13" s="40" t="s">
        <v>438</v>
      </c>
      <c r="D13" s="40" t="s">
        <v>445</v>
      </c>
      <c r="E13" s="40" t="s">
        <v>439</v>
      </c>
      <c r="F13" s="40" t="s">
        <v>446</v>
      </c>
      <c r="G13" s="40" t="s">
        <v>264</v>
      </c>
      <c r="H13" s="174">
        <v>30.8</v>
      </c>
      <c r="I13" s="178">
        <v>30.8</v>
      </c>
      <c r="J13" s="188"/>
      <c r="K13" s="188"/>
      <c r="L13" s="188"/>
      <c r="M13" s="178">
        <v>30.8</v>
      </c>
      <c r="N13" s="136"/>
      <c r="O13" s="187"/>
      <c r="P13" s="136"/>
      <c r="Q13" s="60"/>
      <c r="R13" s="62"/>
      <c r="S13" s="60"/>
      <c r="T13" s="60"/>
      <c r="U13" s="136"/>
      <c r="V13" s="60"/>
      <c r="W13" s="60"/>
    </row>
    <row r="14" ht="37" customHeight="1" spans="1:23">
      <c r="A14" s="40" t="s">
        <v>123</v>
      </c>
      <c r="B14" s="40" t="s">
        <v>447</v>
      </c>
      <c r="C14" s="40" t="s">
        <v>252</v>
      </c>
      <c r="D14" s="40" t="s">
        <v>139</v>
      </c>
      <c r="E14" s="40" t="s">
        <v>448</v>
      </c>
      <c r="F14" s="40" t="s">
        <v>449</v>
      </c>
      <c r="G14" s="40" t="s">
        <v>267</v>
      </c>
      <c r="H14" s="174">
        <v>10.312112</v>
      </c>
      <c r="I14" s="178">
        <v>10.312112</v>
      </c>
      <c r="J14" s="188"/>
      <c r="K14" s="188"/>
      <c r="L14" s="188"/>
      <c r="M14" s="178">
        <v>10.312112</v>
      </c>
      <c r="N14" s="136"/>
      <c r="O14" s="187"/>
      <c r="P14" s="136"/>
      <c r="Q14" s="60"/>
      <c r="R14" s="62"/>
      <c r="S14" s="60"/>
      <c r="T14" s="60"/>
      <c r="U14" s="136"/>
      <c r="V14" s="60"/>
      <c r="W14" s="60"/>
    </row>
    <row r="15" ht="37" customHeight="1" spans="1:23">
      <c r="A15" s="40" t="s">
        <v>123</v>
      </c>
      <c r="B15" s="40" t="s">
        <v>447</v>
      </c>
      <c r="C15" s="40" t="s">
        <v>252</v>
      </c>
      <c r="D15" s="40" t="s">
        <v>143</v>
      </c>
      <c r="E15" s="40" t="s">
        <v>450</v>
      </c>
      <c r="F15" s="40" t="s">
        <v>451</v>
      </c>
      <c r="G15" s="40" t="s">
        <v>281</v>
      </c>
      <c r="H15" s="174">
        <v>0.257803</v>
      </c>
      <c r="I15" s="178">
        <v>0.257803</v>
      </c>
      <c r="J15" s="188"/>
      <c r="K15" s="188"/>
      <c r="L15" s="188"/>
      <c r="M15" s="178">
        <v>0.257803</v>
      </c>
      <c r="N15" s="136"/>
      <c r="O15" s="187"/>
      <c r="P15" s="136"/>
      <c r="Q15" s="60"/>
      <c r="R15" s="62"/>
      <c r="S15" s="60"/>
      <c r="T15" s="60"/>
      <c r="U15" s="136"/>
      <c r="V15" s="60"/>
      <c r="W15" s="60"/>
    </row>
    <row r="16" ht="37" customHeight="1" spans="1:23">
      <c r="A16" s="40" t="s">
        <v>123</v>
      </c>
      <c r="B16" s="40" t="s">
        <v>447</v>
      </c>
      <c r="C16" s="40" t="s">
        <v>252</v>
      </c>
      <c r="D16" s="40" t="s">
        <v>149</v>
      </c>
      <c r="E16" s="40" t="s">
        <v>452</v>
      </c>
      <c r="F16" s="40" t="s">
        <v>453</v>
      </c>
      <c r="G16" s="40" t="s">
        <v>273</v>
      </c>
      <c r="H16" s="174">
        <v>6.5268</v>
      </c>
      <c r="I16" s="178">
        <v>6.5268</v>
      </c>
      <c r="J16" s="188"/>
      <c r="K16" s="188"/>
      <c r="L16" s="188"/>
      <c r="M16" s="178">
        <v>6.5268</v>
      </c>
      <c r="N16" s="136"/>
      <c r="O16" s="187"/>
      <c r="P16" s="136"/>
      <c r="Q16" s="60"/>
      <c r="R16" s="62"/>
      <c r="S16" s="60"/>
      <c r="T16" s="60"/>
      <c r="U16" s="136"/>
      <c r="V16" s="60"/>
      <c r="W16" s="60"/>
    </row>
    <row r="17" ht="37" customHeight="1" spans="1:23">
      <c r="A17" s="40" t="s">
        <v>123</v>
      </c>
      <c r="B17" s="40" t="s">
        <v>447</v>
      </c>
      <c r="C17" s="40" t="s">
        <v>252</v>
      </c>
      <c r="D17" s="40" t="s">
        <v>151</v>
      </c>
      <c r="E17" s="40" t="s">
        <v>454</v>
      </c>
      <c r="F17" s="40" t="s">
        <v>455</v>
      </c>
      <c r="G17" s="40" t="s">
        <v>277</v>
      </c>
      <c r="H17" s="174">
        <v>0.3108</v>
      </c>
      <c r="I17" s="178">
        <v>0.3108</v>
      </c>
      <c r="J17" s="188"/>
      <c r="K17" s="188"/>
      <c r="L17" s="188"/>
      <c r="M17" s="178">
        <v>0.3108</v>
      </c>
      <c r="N17" s="136"/>
      <c r="O17" s="187"/>
      <c r="P17" s="136"/>
      <c r="Q17" s="60"/>
      <c r="R17" s="62"/>
      <c r="S17" s="60"/>
      <c r="T17" s="60"/>
      <c r="U17" s="136"/>
      <c r="V17" s="60"/>
      <c r="W17" s="60"/>
    </row>
    <row r="18" ht="37" customHeight="1" spans="1:23">
      <c r="A18" s="40" t="s">
        <v>123</v>
      </c>
      <c r="B18" s="40" t="s">
        <v>447</v>
      </c>
      <c r="C18" s="40" t="s">
        <v>252</v>
      </c>
      <c r="D18" s="40" t="s">
        <v>151</v>
      </c>
      <c r="E18" s="40" t="s">
        <v>454</v>
      </c>
      <c r="F18" s="40" t="s">
        <v>456</v>
      </c>
      <c r="G18" s="40" t="s">
        <v>363</v>
      </c>
      <c r="H18" s="174">
        <v>0.026578</v>
      </c>
      <c r="I18" s="178">
        <v>0.026578</v>
      </c>
      <c r="J18" s="188"/>
      <c r="K18" s="188"/>
      <c r="L18" s="188"/>
      <c r="M18" s="178">
        <v>0.026578</v>
      </c>
      <c r="N18" s="136"/>
      <c r="O18" s="187"/>
      <c r="P18" s="136"/>
      <c r="Q18" s="60"/>
      <c r="R18" s="62"/>
      <c r="S18" s="60"/>
      <c r="T18" s="60"/>
      <c r="U18" s="136"/>
      <c r="V18" s="60"/>
      <c r="W18" s="60"/>
    </row>
    <row r="19" ht="33" customHeight="1" spans="1:23">
      <c r="A19" s="40" t="s">
        <v>123</v>
      </c>
      <c r="B19" s="40" t="s">
        <v>457</v>
      </c>
      <c r="C19" s="40" t="s">
        <v>255</v>
      </c>
      <c r="D19" s="40" t="s">
        <v>165</v>
      </c>
      <c r="E19" s="40" t="s">
        <v>255</v>
      </c>
      <c r="F19" s="40" t="s">
        <v>458</v>
      </c>
      <c r="G19" s="40" t="s">
        <v>255</v>
      </c>
      <c r="H19" s="174">
        <v>7.4592</v>
      </c>
      <c r="I19" s="178">
        <v>7.4592</v>
      </c>
      <c r="J19" s="188"/>
      <c r="K19" s="188"/>
      <c r="L19" s="188"/>
      <c r="M19" s="178">
        <v>7.4592</v>
      </c>
      <c r="N19" s="136"/>
      <c r="O19" s="187"/>
      <c r="P19" s="136"/>
      <c r="Q19" s="60"/>
      <c r="R19" s="62"/>
      <c r="S19" s="60"/>
      <c r="T19" s="60"/>
      <c r="U19" s="136"/>
      <c r="V19" s="60"/>
      <c r="W19" s="60"/>
    </row>
    <row r="20" ht="33" customHeight="1" spans="1:23">
      <c r="A20" s="40" t="s">
        <v>123</v>
      </c>
      <c r="B20" s="40" t="s">
        <v>459</v>
      </c>
      <c r="C20" s="40" t="s">
        <v>349</v>
      </c>
      <c r="D20" s="40" t="s">
        <v>137</v>
      </c>
      <c r="E20" s="40" t="s">
        <v>460</v>
      </c>
      <c r="F20" s="40" t="s">
        <v>461</v>
      </c>
      <c r="G20" s="40" t="s">
        <v>353</v>
      </c>
      <c r="H20" s="174">
        <v>2.22536</v>
      </c>
      <c r="I20" s="178">
        <v>2.22536</v>
      </c>
      <c r="J20" s="188"/>
      <c r="K20" s="188"/>
      <c r="L20" s="188"/>
      <c r="M20" s="178">
        <v>2.22536</v>
      </c>
      <c r="N20" s="136"/>
      <c r="O20" s="187"/>
      <c r="P20" s="136"/>
      <c r="Q20" s="60"/>
      <c r="R20" s="62"/>
      <c r="S20" s="60"/>
      <c r="T20" s="60"/>
      <c r="U20" s="136"/>
      <c r="V20" s="60"/>
      <c r="W20" s="60"/>
    </row>
    <row r="21" ht="33" customHeight="1" spans="1:23">
      <c r="A21" s="40" t="s">
        <v>123</v>
      </c>
      <c r="B21" s="40" t="s">
        <v>462</v>
      </c>
      <c r="C21" s="40" t="s">
        <v>332</v>
      </c>
      <c r="D21" s="40" t="s">
        <v>157</v>
      </c>
      <c r="E21" s="40" t="s">
        <v>439</v>
      </c>
      <c r="F21" s="40" t="s">
        <v>463</v>
      </c>
      <c r="G21" s="40" t="s">
        <v>332</v>
      </c>
      <c r="H21" s="174">
        <v>0.74592</v>
      </c>
      <c r="I21" s="178">
        <v>0.74592</v>
      </c>
      <c r="J21" s="188"/>
      <c r="K21" s="188"/>
      <c r="L21" s="188"/>
      <c r="M21" s="178">
        <v>0.74592</v>
      </c>
      <c r="N21" s="136"/>
      <c r="O21" s="187"/>
      <c r="P21" s="136"/>
      <c r="Q21" s="60"/>
      <c r="R21" s="62"/>
      <c r="S21" s="60"/>
      <c r="T21" s="60"/>
      <c r="U21" s="136"/>
      <c r="V21" s="60"/>
      <c r="W21" s="60"/>
    </row>
    <row r="22" ht="33" customHeight="1" spans="1:23">
      <c r="A22" s="40" t="s">
        <v>123</v>
      </c>
      <c r="B22" s="40" t="s">
        <v>464</v>
      </c>
      <c r="C22" s="40" t="s">
        <v>465</v>
      </c>
      <c r="D22" s="40" t="s">
        <v>137</v>
      </c>
      <c r="E22" s="40" t="s">
        <v>460</v>
      </c>
      <c r="F22" s="40" t="s">
        <v>466</v>
      </c>
      <c r="G22" s="40" t="s">
        <v>291</v>
      </c>
      <c r="H22" s="174">
        <v>0.015</v>
      </c>
      <c r="I22" s="178">
        <v>0.015</v>
      </c>
      <c r="J22" s="188"/>
      <c r="K22" s="188"/>
      <c r="L22" s="188"/>
      <c r="M22" s="178">
        <v>0.015</v>
      </c>
      <c r="N22" s="136"/>
      <c r="O22" s="187"/>
      <c r="P22" s="136"/>
      <c r="Q22" s="60"/>
      <c r="R22" s="62"/>
      <c r="S22" s="60"/>
      <c r="T22" s="60"/>
      <c r="U22" s="136"/>
      <c r="V22" s="60"/>
      <c r="W22" s="60"/>
    </row>
    <row r="23" ht="33" customHeight="1" spans="1:23">
      <c r="A23" s="40" t="s">
        <v>123</v>
      </c>
      <c r="B23" s="40" t="s">
        <v>464</v>
      </c>
      <c r="C23" s="40" t="s">
        <v>465</v>
      </c>
      <c r="D23" s="40" t="s">
        <v>157</v>
      </c>
      <c r="E23" s="40" t="s">
        <v>439</v>
      </c>
      <c r="F23" s="40" t="s">
        <v>466</v>
      </c>
      <c r="G23" s="40" t="s">
        <v>291</v>
      </c>
      <c r="H23" s="174">
        <v>1.89</v>
      </c>
      <c r="I23" s="178">
        <v>1.89</v>
      </c>
      <c r="J23" s="188"/>
      <c r="K23" s="188"/>
      <c r="L23" s="188"/>
      <c r="M23" s="178">
        <v>1.89</v>
      </c>
      <c r="N23" s="136"/>
      <c r="O23" s="187"/>
      <c r="P23" s="136"/>
      <c r="Q23" s="60"/>
      <c r="R23" s="62"/>
      <c r="S23" s="60"/>
      <c r="T23" s="60"/>
      <c r="U23" s="136"/>
      <c r="V23" s="60"/>
      <c r="W23" s="60"/>
    </row>
    <row r="24" ht="33" customHeight="1" spans="1:23">
      <c r="A24" s="40" t="s">
        <v>123</v>
      </c>
      <c r="B24" s="40" t="s">
        <v>464</v>
      </c>
      <c r="C24" s="40" t="s">
        <v>465</v>
      </c>
      <c r="D24" s="40" t="s">
        <v>157</v>
      </c>
      <c r="E24" s="40" t="s">
        <v>439</v>
      </c>
      <c r="F24" s="40" t="s">
        <v>467</v>
      </c>
      <c r="G24" s="40" t="s">
        <v>335</v>
      </c>
      <c r="H24" s="174">
        <v>1.554</v>
      </c>
      <c r="I24" s="178">
        <v>1.554</v>
      </c>
      <c r="J24" s="188"/>
      <c r="K24" s="188"/>
      <c r="L24" s="188"/>
      <c r="M24" s="178">
        <v>1.554</v>
      </c>
      <c r="N24" s="136"/>
      <c r="O24" s="187"/>
      <c r="P24" s="136"/>
      <c r="Q24" s="60"/>
      <c r="R24" s="62"/>
      <c r="S24" s="60"/>
      <c r="T24" s="60"/>
      <c r="U24" s="136"/>
      <c r="V24" s="60"/>
      <c r="W24" s="60"/>
    </row>
    <row r="25" ht="18" customHeight="1" spans="1:23">
      <c r="A25" s="175" t="s">
        <v>167</v>
      </c>
      <c r="B25" s="176"/>
      <c r="C25" s="177"/>
      <c r="D25" s="177"/>
      <c r="E25" s="177"/>
      <c r="F25" s="177"/>
      <c r="G25" s="177"/>
      <c r="H25" s="178">
        <v>143.669113</v>
      </c>
      <c r="I25" s="178">
        <v>143.669113</v>
      </c>
      <c r="J25" s="189"/>
      <c r="K25" s="189"/>
      <c r="L25" s="189"/>
      <c r="M25" s="178">
        <v>143.669113</v>
      </c>
      <c r="N25" s="136"/>
      <c r="O25" s="187"/>
      <c r="P25" s="136"/>
      <c r="Q25" s="60"/>
      <c r="R25" s="62"/>
      <c r="S25" s="60"/>
      <c r="T25" s="60"/>
      <c r="U25" s="136"/>
      <c r="V25" s="60"/>
      <c r="W25" s="60"/>
    </row>
  </sheetData>
  <mergeCells count="28">
    <mergeCell ref="A2:W2"/>
    <mergeCell ref="H4:W4"/>
    <mergeCell ref="I5:P5"/>
    <mergeCell ref="R5:W5"/>
    <mergeCell ref="I6:N6"/>
    <mergeCell ref="I7:J7"/>
    <mergeCell ref="A25:B25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校验</vt:lpstr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绿菜叶</cp:lastModifiedBy>
  <dcterms:created xsi:type="dcterms:W3CDTF">2021-03-04T09:46:00Z</dcterms:created>
  <dcterms:modified xsi:type="dcterms:W3CDTF">2022-02-09T06:52:19Z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30D06320B04B4C628FD9553BEEBC34EC</vt:lpwstr>
  </property>
</Properties>
</file>